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leições IF Sudeste MG 2024" sheetId="1" r:id="rId4"/>
    <sheet state="visible" name="DG Barbacena" sheetId="2" r:id="rId5"/>
    <sheet state="visible" name="Reitor" sheetId="3" r:id="rId6"/>
  </sheets>
  <definedNames/>
  <calcPr/>
</workbook>
</file>

<file path=xl/sharedStrings.xml><?xml version="1.0" encoding="utf-8"?>
<sst xmlns="http://schemas.openxmlformats.org/spreadsheetml/2006/main" count="139" uniqueCount="95">
  <si>
    <t>ELEIÇÕES PARA REITOR E DIRETOR GERAL - 
IF SUDESTE MG 2024 - 2º TURNO</t>
  </si>
  <si>
    <t>URNAS</t>
  </si>
  <si>
    <t>ELEITORES</t>
  </si>
  <si>
    <t>Eleições para o cargo de Diretor(a)-Geral do campus BBC, do IF Sudeste MG 2024 - URNA 01 - DISCENTES</t>
  </si>
  <si>
    <t>Eleições para o cargo de Diretor(a)-Geral do campus BBC, do IF Sudeste MG 2024 - URNA 02 - DOCENTES</t>
  </si>
  <si>
    <t>Eleições para o cargo de Diretor(a)-Geral do campus BBC, do IF Sudeste MG 2024 - URNA 03 - TAE</t>
  </si>
  <si>
    <t>Eleições para o cargo de Reitor(a) do IF Sudeste MG 2024 - URNA 04 - DISCENTES - REI - AVA</t>
  </si>
  <si>
    <t>Eleições para o cargo de Reitor(a) do IF Sudeste MG 2024 - URNA 05 - DOCENTES - REI - AVA</t>
  </si>
  <si>
    <t>Eleições para o cargo de Reitor(a) do IF Sudeste MG 2024 - URNA 06 - TAE - REI - AVA</t>
  </si>
  <si>
    <t>Eleições para o cargo de Reitor(a) do IF Sudeste MG 2024 - URNA 07 - DISCENTES - BBC</t>
  </si>
  <si>
    <t>Eleições para o cargo de Reitor(a) do IF Sudeste MG 2024 - URNA 08 - DOCENTES - BBC</t>
  </si>
  <si>
    <t>Eleições para o cargo de Reitor(a) do IF Sudeste MG 2024 - URNA 09 - TAE - BBC</t>
  </si>
  <si>
    <t>Eleições para o cargo de Reitor(a) do IF Sudeste MG 2024 - URNA 10 - DISCENTES - JFA</t>
  </si>
  <si>
    <t>Eleições para o cargo de Reitor(a) do IF Sudeste MG 2024 - URNA 11 - DOCENTES - JFA</t>
  </si>
  <si>
    <t>Eleições para o cargo de Reitor(a) do IF Sudeste MG 2024 - URNA 12 - TAE - JFA</t>
  </si>
  <si>
    <t>Eleições para o cargo de Reitor(a) do IF Sudeste MG 2024 - URNA 13 - DISCENTES - MNU</t>
  </si>
  <si>
    <t>Eleições para o cargo de Reitor(a) do IF Sudeste MG 2024 - URNA 14 - DOCENTES - MNU</t>
  </si>
  <si>
    <t>Eleições para o cargo de Reitor(a) do IF Sudeste MG 2024 - URNA 15 - TAE - MNU</t>
  </si>
  <si>
    <t>Eleições para o cargo de Reitor(a) do IF Sudeste MG 2024 - URNA 16 - DISCENTES - MUR</t>
  </si>
  <si>
    <t>Eleições para o cargo de Reitor(a) do IF Sudeste MG 2024 - URNA 17 - DOCENTES - MUR</t>
  </si>
  <si>
    <t>Eleições para o cargo de Reitor(a) do IF Sudeste MG 2024 - URNA 18 - TAE - MUR</t>
  </si>
  <si>
    <t>Eleições para o cargo de Reitor(a) do IF Sudeste MG 2024 - URNA 19 - DISCENTES - RPB</t>
  </si>
  <si>
    <t>Eleições para o cargo de Reitor(a) do IF Sudeste MG 2024 - URNA 20 - DOCENTES - RPB</t>
  </si>
  <si>
    <t>Eleições para o cargo de Reitor(a) do IF Sudeste MG 2024 - URNA 21 - TAE - RPB</t>
  </si>
  <si>
    <t>Eleições para o cargo de Reitor(a) do IF Sudeste MG 2024 - URNA 22 - DISCENTES - SDM</t>
  </si>
  <si>
    <t>Eleições para o cargo de Reitor(a) do IF Sudeste MG 2024 - URNA 23 - DOCENTES - SDM</t>
  </si>
  <si>
    <t>Eleições para o cargo de Reitor(a) do IF Sudeste MG 2024 - URNA 24 - TAE - SDM</t>
  </si>
  <si>
    <t>Eleições para o cargo de Reitor(a) do IF Sudeste MG 2024 - URNA 25 - DISCENTES - SJR</t>
  </si>
  <si>
    <t>Eleições para o cargo de Reitor(a) do IF Sudeste MG 2024 - URNA 26 - DOCENTES - SJR</t>
  </si>
  <si>
    <t>Eleições para o cargo de Reitor(a) do IF Sudeste MG 2024 - URNA 27 - TAE - SJR</t>
  </si>
  <si>
    <t>ELEIÇÕES PARA DIRETOR GERAL - CAMPUS BARBACENA - IF SUDESTE MG 2024 - 2º TURNO</t>
  </si>
  <si>
    <t>URNA</t>
  </si>
  <si>
    <t xml:space="preserve">Alex Oliveira Botelho </t>
  </si>
  <si>
    <t xml:space="preserve">José Alexandrino Filho </t>
  </si>
  <si>
    <t>Nulos</t>
  </si>
  <si>
    <t>Brancos</t>
  </si>
  <si>
    <t>Total</t>
  </si>
  <si>
    <t>Total Aptos por Urna</t>
  </si>
  <si>
    <r>
      <rPr>
        <rFont val="Arial"/>
        <b val="0"/>
        <color theme="1"/>
      </rPr>
      <t>Eleições para o cargo de Diretor(a)-Geral do campus BBC, do IF Sudeste MG 2024 -</t>
    </r>
    <r>
      <rPr>
        <rFont val="Arial"/>
        <b/>
        <color theme="1"/>
      </rPr>
      <t xml:space="preserve"> URNA 01 - DISCENTES</t>
    </r>
  </si>
  <si>
    <r>
      <rPr>
        <rFont val="Arial"/>
        <b val="0"/>
        <color theme="1"/>
      </rPr>
      <t>Eleições para o cargo de Diretor(a)-Geral do campus BBC, do IF Sudeste MG 2024 -</t>
    </r>
    <r>
      <rPr>
        <rFont val="Arial"/>
        <b/>
        <color theme="1"/>
      </rPr>
      <t xml:space="preserve"> URNA 02 - DOCENTES</t>
    </r>
  </si>
  <si>
    <r>
      <rPr>
        <rFont val="Arial"/>
        <b val="0"/>
        <color theme="1"/>
      </rPr>
      <t xml:space="preserve">Eleições para o cargo de Diretor(a)-Geral do campus BBC, do IF Sudeste MG 2024 - </t>
    </r>
    <r>
      <rPr>
        <rFont val="Arial"/>
        <b/>
        <color theme="1"/>
      </rPr>
      <t>URNA 03 - TAE</t>
    </r>
  </si>
  <si>
    <t>APURAÇÃO</t>
  </si>
  <si>
    <t>Candidato</t>
  </si>
  <si>
    <t>Total de Votos</t>
  </si>
  <si>
    <t>TAXA PERCENTUAL DO TOTAL DE VOTOS DO CANDIDATO</t>
  </si>
  <si>
    <t>EQUAÇÃO PARA CÁLCULO DO TVC</t>
  </si>
  <si>
    <t>Discentes</t>
  </si>
  <si>
    <t>Docentes</t>
  </si>
  <si>
    <t>TAEs</t>
  </si>
  <si>
    <t>TOTAL</t>
  </si>
  <si>
    <t>TOTAL VOTANTES</t>
  </si>
  <si>
    <t>Pi = Percentual de votos obtidos pelo candidato i
Di = Total de votos de docentes obtidos pelo candidato i
D = Total de eleitores docentes aptos a votar
Ti = Total de votos de técnico-administrativos obtidos pelo candidato i
T = Total de eleitores técnico-administrativos aptos a votar
Ai= Total de votos dos discentes obtidos pelo candidato i
A = Total de eleitores discentes aptos a votar</t>
  </si>
  <si>
    <t>NÃO VOTARAM</t>
  </si>
  <si>
    <t>TOTAL GERAL</t>
  </si>
  <si>
    <t>RESULTADO SIMPLIFICADO</t>
  </si>
  <si>
    <t>Percentual</t>
  </si>
  <si>
    <t>ELEIÇÕES PARA REITOR - IF SUDESTE MG 2024 - 2º TURNO</t>
  </si>
  <si>
    <t>André Diniz de Oliveira</t>
  </si>
  <si>
    <t>Valdir José da Silva</t>
  </si>
  <si>
    <t>REITORIA E CAMPI AVANÇADOS</t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</si>
  <si>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04 - DISCENTES - REI - AVA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</si>
  <si>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05 - DOCENTES - REI - AVA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</si>
  <si>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06 - TAE - REI - AVA</t>
    </r>
  </si>
  <si>
    <t>BARBACENA</t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</si>
  <si>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07 - DISCENTES - BBC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</si>
  <si>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08 - DOCENTES - BBC</t>
    </r>
  </si>
  <si>
    <r>
      <rPr>
        <rFont val="Arial"/>
        <color theme="1"/>
      </rPr>
      <t>Eleições para o cargo de Reitor(a) do IF Sudeste MG 2024 -</t>
    </r>
    <r>
      <rPr>
        <rFont val="Arial"/>
        <b/>
        <color theme="1"/>
      </rPr>
      <t xml:space="preserve"> URNA 09 - TAE - BBC</t>
    </r>
  </si>
  <si>
    <t>JUIZ DE FORA</t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</si>
  <si>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10 - DISCENTES - JFA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</si>
  <si>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11 - DOCENTES - JFA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</si>
  <si>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12 - TAE - JFA</t>
    </r>
  </si>
  <si>
    <t>MANHUAÇU</t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</si>
  <si>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13 - DISCENTES - MNU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</si>
  <si>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14 - DOCENTES - MNU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</si>
  <si>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15 - TAE - MNU</t>
    </r>
  </si>
  <si>
    <t>MURIAÉ</t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</si>
  <si>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16 - DISCENTES - MUR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</si>
  <si>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17 - DOCENTES - MUR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</si>
  <si>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18 - TAE - MUR</t>
    </r>
  </si>
  <si>
    <t>RIO POMBA</t>
  </si>
  <si>
    <r>
      <rPr>
        <rFont val="Arial"/>
        <color theme="1"/>
      </rPr>
      <t>Eleições para o cargo de Reitor(a) do IF Sudeste MG 2024 -</t>
    </r>
    <r>
      <rPr>
        <rFont val="Arial"/>
        <b/>
        <color theme="1"/>
      </rPr>
      <t xml:space="preserve"> URNA 19 - DISCENTES - RPB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</si>
  <si>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20 - DOCENTES - RPB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</si>
  <si>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21 - TAE - RPB</t>
    </r>
  </si>
  <si>
    <t>SANTOS DUMONT</t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</si>
  <si>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22 - DISCENTES - SDM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</si>
  <si>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23 - DOCENTES - SDM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</si>
  <si>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24 - TAE - SDM</t>
    </r>
  </si>
  <si>
    <t>SÃO JOÃO DEL REI</t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</si>
  <si>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25 - DISCENTES - SJR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</si>
  <si>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26 - DOCENTES - SJR</t>
    </r>
  </si>
  <si>
    <r>
      <rPr>
        <rFont val="Arial"/>
        <color theme="1"/>
      </rPr>
      <t xml:space="preserve">Eleições para o cargo de Reitor(a) do IF Sudeste MG 2024 - </t>
    </r>
    <r>
      <rPr>
        <rFont val="Arial"/>
        <b/>
        <color theme="1"/>
      </rPr>
      <t>URNA 27 - TAE - SJR</t>
    </r>
  </si>
  <si>
    <t>TOTAIS POR SEGMENTO</t>
  </si>
  <si>
    <t>Total de votos por segmento</t>
  </si>
  <si>
    <t>Total aptos por segmento</t>
  </si>
  <si>
    <t>Não votaram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</si>
</sst>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color theme="1"/>
      <name val="Arial"/>
      <scheme val="minor"/>
    </font>
    <font>
      <b/>
      <sz val="24.0"/>
      <color rgb="FFFFFFFF"/>
      <name val="Calibri"/>
    </font>
    <font/>
    <font>
      <b/>
      <sz val="12.0"/>
      <color theme="1"/>
      <name val="Arial"/>
      <scheme val="minor"/>
    </font>
    <font>
      <sz val="11.0"/>
      <color theme="1"/>
      <name val="Arial"/>
    </font>
    <font>
      <sz val="18.0"/>
      <color rgb="FF000000"/>
      <name val="Calibri"/>
    </font>
    <font>
      <b/>
      <color theme="1"/>
      <name val="Arial"/>
    </font>
    <font>
      <b/>
      <sz val="18.0"/>
      <color rgb="FF000000"/>
      <name val="Calibri"/>
    </font>
    <font>
      <sz val="8.0"/>
      <color theme="1"/>
      <name val="Arial"/>
    </font>
    <font>
      <sz val="8.0"/>
      <color rgb="FF000000"/>
      <name val="Calibri"/>
    </font>
    <font>
      <b/>
      <color theme="1"/>
      <name val="Arial"/>
      <scheme val="minor"/>
    </font>
    <font>
      <color theme="1"/>
      <name val="Arial"/>
    </font>
    <font>
      <b/>
      <sz val="18.0"/>
      <color theme="1"/>
      <name val="Calibri"/>
    </font>
    <font>
      <b/>
      <sz val="17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2D8B4C"/>
        <bgColor rgb="FF2D8B4C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</fills>
  <borders count="16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vertical="bottom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ill="1" applyFont="1">
      <alignment readingOrder="0"/>
    </xf>
    <xf borderId="6" fillId="0" fontId="3" numFmtId="0" xfId="0" applyBorder="1" applyFont="1"/>
    <xf borderId="7" fillId="4" fontId="4" numFmtId="0" xfId="0" applyAlignment="1" applyBorder="1" applyFill="1" applyFont="1">
      <alignment horizontal="center" readingOrder="0"/>
    </xf>
    <xf borderId="0" fillId="0" fontId="5" numFmtId="0" xfId="0" applyAlignment="1" applyFont="1">
      <alignment readingOrder="0" shrinkToFit="0" wrapText="1"/>
    </xf>
    <xf borderId="7" fillId="0" fontId="5" numFmtId="0" xfId="0" applyAlignment="1" applyBorder="1" applyFont="1">
      <alignment readingOrder="0" shrinkToFit="0" wrapText="1"/>
    </xf>
    <xf borderId="7" fillId="0" fontId="4" numFmtId="0" xfId="0" applyAlignment="1" applyBorder="1" applyFont="1">
      <alignment horizontal="center"/>
    </xf>
    <xf borderId="8" fillId="0" fontId="3" numFmtId="0" xfId="0" applyBorder="1" applyFont="1"/>
    <xf borderId="9" fillId="0" fontId="3" numFmtId="0" xfId="0" applyBorder="1" applyFont="1"/>
    <xf borderId="7" fillId="4" fontId="6" numFmtId="0" xfId="0" applyAlignment="1" applyBorder="1" applyFont="1">
      <alignment horizontal="center" readingOrder="0" vertical="bottom"/>
    </xf>
    <xf borderId="7" fillId="4" fontId="7" numFmtId="0" xfId="0" applyAlignment="1" applyBorder="1" applyFont="1">
      <alignment readingOrder="0" shrinkToFit="0" wrapText="1"/>
    </xf>
    <xf borderId="7" fillId="0" fontId="8" numFmtId="0" xfId="0" applyAlignment="1" applyBorder="1" applyFont="1">
      <alignment horizontal="center" readingOrder="0"/>
    </xf>
    <xf borderId="7" fillId="5" fontId="8" numFmtId="0" xfId="0" applyAlignment="1" applyBorder="1" applyFill="1" applyFont="1">
      <alignment horizontal="center" readingOrder="0"/>
    </xf>
    <xf borderId="5" fillId="2" fontId="2" numFmtId="0" xfId="0" applyAlignment="1" applyBorder="1" applyFont="1">
      <alignment horizontal="center" readingOrder="0" vertical="bottom"/>
    </xf>
    <xf borderId="10" fillId="0" fontId="3" numFmtId="0" xfId="0" applyBorder="1" applyFont="1"/>
    <xf borderId="7" fillId="4" fontId="6" numFmtId="0" xfId="0" applyAlignment="1" applyBorder="1" applyFont="1">
      <alignment horizontal="center" readingOrder="0"/>
    </xf>
    <xf borderId="7" fillId="4" fontId="6" numFmtId="0" xfId="0" applyAlignment="1" applyBorder="1" applyFont="1">
      <alignment horizontal="left" readingOrder="0" vertical="bottom"/>
    </xf>
    <xf borderId="5" fillId="2" fontId="2" numFmtId="0" xfId="0" applyAlignment="1" applyBorder="1" applyFont="1">
      <alignment horizontal="center" readingOrder="0"/>
    </xf>
    <xf borderId="1" fillId="0" fontId="9" numFmtId="0" xfId="0" applyAlignment="1" applyBorder="1" applyFont="1">
      <alignment horizontal="center"/>
    </xf>
    <xf borderId="7" fillId="5" fontId="8" numFmtId="10" xfId="0" applyAlignment="1" applyBorder="1" applyFont="1" applyNumberFormat="1">
      <alignment horizontal="center" readingOrder="0"/>
    </xf>
    <xf borderId="11" fillId="0" fontId="3" numFmtId="0" xfId="0" applyBorder="1" applyFont="1"/>
    <xf borderId="12" fillId="0" fontId="3" numFmtId="0" xfId="0" applyBorder="1" applyFont="1"/>
    <xf borderId="7" fillId="5" fontId="8" numFmtId="10" xfId="0" applyAlignment="1" applyBorder="1" applyFont="1" applyNumberFormat="1">
      <alignment horizontal="center" readingOrder="0" vertical="bottom"/>
    </xf>
    <xf borderId="1" fillId="5" fontId="9" numFmtId="0" xfId="0" applyAlignment="1" applyBorder="1" applyFont="1">
      <alignment horizontal="left" vertical="bottom"/>
    </xf>
    <xf borderId="5" fillId="5" fontId="6" numFmtId="0" xfId="0" applyAlignment="1" applyBorder="1" applyFont="1">
      <alignment horizontal="right" readingOrder="0" vertical="bottom"/>
    </xf>
    <xf borderId="7" fillId="5" fontId="6" numFmtId="10" xfId="0" applyAlignment="1" applyBorder="1" applyFont="1" applyNumberFormat="1">
      <alignment horizontal="center" readingOrder="0"/>
    </xf>
    <xf borderId="1" fillId="0" fontId="10" numFmtId="0" xfId="0" applyAlignment="1" applyBorder="1" applyFont="1">
      <alignment horizontal="left" readingOrder="0"/>
    </xf>
    <xf borderId="5" fillId="4" fontId="6" numFmtId="0" xfId="0" applyAlignment="1" applyBorder="1" applyFont="1">
      <alignment horizontal="center" readingOrder="0" vertical="bottom"/>
    </xf>
    <xf borderId="5" fillId="4" fontId="6" numFmtId="0" xfId="0" applyAlignment="1" applyBorder="1" applyFont="1">
      <alignment horizontal="left" readingOrder="0" vertical="bottom"/>
    </xf>
    <xf borderId="13" fillId="0" fontId="11" numFmtId="0" xfId="0" applyAlignment="1" applyBorder="1" applyFont="1">
      <alignment horizontal="center" readingOrder="0" shrinkToFit="0" textRotation="90" vertical="center" wrapText="1"/>
    </xf>
    <xf borderId="7" fillId="4" fontId="12" numFmtId="0" xfId="0" applyAlignment="1" applyBorder="1" applyFont="1">
      <alignment readingOrder="0" shrinkToFit="0" wrapText="1"/>
    </xf>
    <xf borderId="14" fillId="0" fontId="3" numFmtId="0" xfId="0" applyBorder="1" applyFont="1"/>
    <xf borderId="15" fillId="0" fontId="3" numFmtId="0" xfId="0" applyBorder="1" applyFont="1"/>
    <xf borderId="0" fillId="5" fontId="1" numFmtId="0" xfId="0" applyFont="1"/>
    <xf borderId="13" fillId="0" fontId="11" numFmtId="0" xfId="0" applyAlignment="1" applyBorder="1" applyFont="1">
      <alignment horizontal="center" readingOrder="0" shrinkToFit="0" textRotation="90" vertical="center" wrapText="0"/>
    </xf>
    <xf borderId="7" fillId="0" fontId="13" numFmtId="0" xfId="0" applyAlignment="1" applyBorder="1" applyFont="1">
      <alignment horizontal="center" readingOrder="0" vertical="bottom"/>
    </xf>
    <xf borderId="7" fillId="4" fontId="9" numFmtId="0" xfId="0" applyAlignment="1" applyBorder="1" applyFont="1">
      <alignment horizontal="left" vertical="bottom"/>
    </xf>
    <xf borderId="7" fillId="4" fontId="14" numFmtId="0" xfId="0" applyAlignment="1" applyBorder="1" applyFont="1">
      <alignment horizontal="center" readingOrder="0" vertical="bottom"/>
    </xf>
    <xf borderId="5" fillId="3" fontId="9" numFmtId="0" xfId="0" applyAlignment="1" applyBorder="1" applyFont="1">
      <alignment horizontal="left" vertical="bottom"/>
    </xf>
  </cellXfs>
  <cellStyles count="1">
    <cellStyle xfId="0" name="Normal" builtinId="0"/>
  </cellStyles>
  <dxfs count="1">
    <dxf>
      <font>
        <b/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66675</xdr:colOff>
      <xdr:row>14</xdr:row>
      <xdr:rowOff>57150</xdr:rowOff>
    </xdr:from>
    <xdr:ext cx="6886575" cy="14763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95250</xdr:colOff>
      <xdr:row>51</xdr:row>
      <xdr:rowOff>104775</xdr:rowOff>
    </xdr:from>
    <xdr:ext cx="6610350" cy="14287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5"/>
    <col customWidth="1" min="2" max="2" width="95.5"/>
    <col customWidth="1" min="3" max="3" width="28.88"/>
  </cols>
  <sheetData>
    <row r="1">
      <c r="A1" s="1"/>
      <c r="B1" s="2" t="s">
        <v>0</v>
      </c>
      <c r="C1" s="3"/>
    </row>
    <row r="2" ht="42.75" customHeight="1">
      <c r="A2" s="1"/>
      <c r="B2" s="4"/>
      <c r="C2" s="5"/>
    </row>
    <row r="3">
      <c r="A3" s="1"/>
      <c r="B3" s="6"/>
      <c r="C3" s="7"/>
    </row>
    <row r="4">
      <c r="A4" s="1"/>
      <c r="B4" s="8" t="s">
        <v>1</v>
      </c>
      <c r="C4" s="8" t="s">
        <v>2</v>
      </c>
    </row>
    <row r="5">
      <c r="A5" s="9"/>
      <c r="B5" s="10" t="s">
        <v>3</v>
      </c>
      <c r="C5" s="11">
        <f>'DG Barbacena'!H4</f>
        <v>1866</v>
      </c>
    </row>
    <row r="6">
      <c r="A6" s="9"/>
      <c r="B6" s="10" t="s">
        <v>4</v>
      </c>
      <c r="C6" s="11">
        <f>'DG Barbacena'!H5</f>
        <v>126</v>
      </c>
    </row>
    <row r="7">
      <c r="A7" s="9"/>
      <c r="B7" s="10" t="s">
        <v>5</v>
      </c>
      <c r="C7" s="11">
        <f>'DG Barbacena'!H6</f>
        <v>122</v>
      </c>
    </row>
    <row r="8">
      <c r="A8" s="9"/>
      <c r="B8" s="10" t="s">
        <v>6</v>
      </c>
      <c r="C8" s="11">
        <f>Reitor!I4</f>
        <v>586</v>
      </c>
    </row>
    <row r="9">
      <c r="A9" s="9"/>
      <c r="B9" s="10" t="s">
        <v>7</v>
      </c>
      <c r="C9" s="11">
        <f>Reitor!I5</f>
        <v>41</v>
      </c>
    </row>
    <row r="10">
      <c r="A10" s="9"/>
      <c r="B10" s="10" t="s">
        <v>8</v>
      </c>
      <c r="C10" s="11">
        <f>Reitor!I6</f>
        <v>108</v>
      </c>
    </row>
    <row r="11">
      <c r="A11" s="9"/>
      <c r="B11" s="10" t="s">
        <v>9</v>
      </c>
      <c r="C11" s="11">
        <f>Reitor!I8</f>
        <v>1866</v>
      </c>
    </row>
    <row r="12">
      <c r="A12" s="9"/>
      <c r="B12" s="10" t="s">
        <v>10</v>
      </c>
      <c r="C12" s="11">
        <f>Reitor!I9</f>
        <v>126</v>
      </c>
    </row>
    <row r="13">
      <c r="A13" s="9"/>
      <c r="B13" s="10" t="s">
        <v>11</v>
      </c>
      <c r="C13" s="11">
        <f>Reitor!I10</f>
        <v>122</v>
      </c>
    </row>
    <row r="14">
      <c r="A14" s="9"/>
      <c r="B14" s="10" t="s">
        <v>12</v>
      </c>
      <c r="C14" s="11">
        <f>Reitor!I12</f>
        <v>1626</v>
      </c>
    </row>
    <row r="15">
      <c r="A15" s="9"/>
      <c r="B15" s="10" t="s">
        <v>13</v>
      </c>
      <c r="C15" s="11">
        <f>Reitor!I13</f>
        <v>162</v>
      </c>
    </row>
    <row r="16">
      <c r="A16" s="9"/>
      <c r="B16" s="10" t="s">
        <v>14</v>
      </c>
      <c r="C16" s="11">
        <f>Reitor!I14</f>
        <v>87</v>
      </c>
    </row>
    <row r="17">
      <c r="A17" s="9"/>
      <c r="B17" s="10" t="s">
        <v>15</v>
      </c>
      <c r="C17" s="11">
        <f>Reitor!I16</f>
        <v>135</v>
      </c>
    </row>
    <row r="18">
      <c r="A18" s="9"/>
      <c r="B18" s="10" t="s">
        <v>16</v>
      </c>
      <c r="C18" s="11">
        <f>Reitor!I17</f>
        <v>22</v>
      </c>
    </row>
    <row r="19">
      <c r="A19" s="9"/>
      <c r="B19" s="10" t="s">
        <v>17</v>
      </c>
      <c r="C19" s="11">
        <f>Reitor!I18</f>
        <v>12</v>
      </c>
    </row>
    <row r="20">
      <c r="A20" s="9"/>
      <c r="B20" s="10" t="s">
        <v>18</v>
      </c>
      <c r="C20" s="11">
        <f>Reitor!I20</f>
        <v>928</v>
      </c>
    </row>
    <row r="21">
      <c r="A21" s="9"/>
      <c r="B21" s="10" t="s">
        <v>19</v>
      </c>
      <c r="C21" s="11">
        <f>Reitor!I21</f>
        <v>60</v>
      </c>
    </row>
    <row r="22">
      <c r="A22" s="9"/>
      <c r="B22" s="10" t="s">
        <v>20</v>
      </c>
      <c r="C22" s="11">
        <f>Reitor!I22</f>
        <v>55</v>
      </c>
    </row>
    <row r="23">
      <c r="A23" s="9"/>
      <c r="B23" s="10" t="s">
        <v>21</v>
      </c>
      <c r="C23" s="11">
        <f>Reitor!I24</f>
        <v>1926</v>
      </c>
    </row>
    <row r="24">
      <c r="A24" s="9"/>
      <c r="B24" s="10" t="s">
        <v>22</v>
      </c>
      <c r="C24" s="11">
        <f>Reitor!I25</f>
        <v>145</v>
      </c>
    </row>
    <row r="25">
      <c r="A25" s="9"/>
      <c r="B25" s="10" t="s">
        <v>23</v>
      </c>
      <c r="C25" s="11">
        <f>Reitor!I26</f>
        <v>144</v>
      </c>
    </row>
    <row r="26">
      <c r="A26" s="9"/>
      <c r="B26" s="10" t="s">
        <v>24</v>
      </c>
      <c r="C26" s="11">
        <f>Reitor!I28</f>
        <v>835</v>
      </c>
    </row>
    <row r="27">
      <c r="A27" s="9"/>
      <c r="B27" s="10" t="s">
        <v>25</v>
      </c>
      <c r="C27" s="11">
        <f>Reitor!I29</f>
        <v>55</v>
      </c>
    </row>
    <row r="28">
      <c r="A28" s="9"/>
      <c r="B28" s="10" t="s">
        <v>26</v>
      </c>
      <c r="C28" s="11">
        <f>Reitor!I30</f>
        <v>39</v>
      </c>
    </row>
    <row r="29">
      <c r="A29" s="9"/>
      <c r="B29" s="10" t="s">
        <v>27</v>
      </c>
      <c r="C29" s="11">
        <f>Reitor!I32</f>
        <v>732</v>
      </c>
    </row>
    <row r="30">
      <c r="A30" s="9"/>
      <c r="B30" s="10" t="s">
        <v>28</v>
      </c>
      <c r="C30" s="11">
        <f>Reitor!I33</f>
        <v>58</v>
      </c>
    </row>
    <row r="31">
      <c r="A31" s="9"/>
      <c r="B31" s="10" t="s">
        <v>29</v>
      </c>
      <c r="C31" s="11">
        <f>Reitor!I34</f>
        <v>45</v>
      </c>
    </row>
  </sheetData>
  <mergeCells count="2">
    <mergeCell ref="B1:C2"/>
    <mergeCell ref="B3:C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48.38"/>
    <col customWidth="1" min="3" max="3" width="28.75"/>
    <col customWidth="1" min="4" max="4" width="29.25"/>
    <col customWidth="1" min="5" max="5" width="16.25"/>
    <col customWidth="1" min="6" max="6" width="15.63"/>
    <col customWidth="1" min="7" max="7" width="20.38"/>
    <col customWidth="1" min="8" max="8" width="30.88"/>
  </cols>
  <sheetData>
    <row r="1">
      <c r="B1" s="2" t="s">
        <v>30</v>
      </c>
      <c r="C1" s="12"/>
      <c r="D1" s="12"/>
      <c r="E1" s="12"/>
      <c r="F1" s="12"/>
      <c r="G1" s="12"/>
      <c r="H1" s="3"/>
    </row>
    <row r="2">
      <c r="B2" s="4"/>
      <c r="C2" s="13"/>
      <c r="D2" s="13"/>
      <c r="E2" s="13"/>
      <c r="F2" s="13"/>
      <c r="G2" s="13"/>
      <c r="H2" s="5"/>
    </row>
    <row r="3">
      <c r="B3" s="14" t="s">
        <v>31</v>
      </c>
      <c r="C3" s="14" t="s">
        <v>32</v>
      </c>
      <c r="D3" s="14" t="s">
        <v>33</v>
      </c>
      <c r="E3" s="14" t="s">
        <v>34</v>
      </c>
      <c r="F3" s="14" t="s">
        <v>35</v>
      </c>
      <c r="G3" s="14" t="s">
        <v>36</v>
      </c>
      <c r="H3" s="14" t="s">
        <v>37</v>
      </c>
    </row>
    <row r="4">
      <c r="B4" s="15" t="s">
        <v>38</v>
      </c>
      <c r="C4" s="16">
        <v>432.0</v>
      </c>
      <c r="D4" s="16">
        <v>474.0</v>
      </c>
      <c r="E4" s="16">
        <v>25.0</v>
      </c>
      <c r="F4" s="16">
        <v>9.0</v>
      </c>
      <c r="G4" s="17">
        <f t="shared" ref="G4:G6" si="1">SUM(C4:F4)</f>
        <v>940</v>
      </c>
      <c r="H4" s="16">
        <v>1866.0</v>
      </c>
    </row>
    <row r="5">
      <c r="B5" s="15" t="s">
        <v>39</v>
      </c>
      <c r="C5" s="16">
        <v>57.0</v>
      </c>
      <c r="D5" s="16">
        <v>62.0</v>
      </c>
      <c r="E5" s="16">
        <v>2.0</v>
      </c>
      <c r="F5" s="16">
        <v>0.0</v>
      </c>
      <c r="G5" s="17">
        <f t="shared" si="1"/>
        <v>121</v>
      </c>
      <c r="H5" s="16">
        <v>126.0</v>
      </c>
    </row>
    <row r="6">
      <c r="B6" s="15" t="s">
        <v>40</v>
      </c>
      <c r="C6" s="16">
        <v>66.0</v>
      </c>
      <c r="D6" s="16">
        <v>47.0</v>
      </c>
      <c r="E6" s="16">
        <v>2.0</v>
      </c>
      <c r="F6" s="16">
        <v>1.0</v>
      </c>
      <c r="G6" s="17">
        <f t="shared" si="1"/>
        <v>116</v>
      </c>
      <c r="H6" s="16">
        <v>122.0</v>
      </c>
    </row>
    <row r="9">
      <c r="B9" s="18" t="s">
        <v>41</v>
      </c>
      <c r="C9" s="19"/>
      <c r="D9" s="19"/>
      <c r="E9" s="19"/>
      <c r="F9" s="7"/>
      <c r="G9" s="1"/>
    </row>
    <row r="10">
      <c r="B10" s="20" t="s">
        <v>42</v>
      </c>
      <c r="C10" s="14" t="s">
        <v>32</v>
      </c>
      <c r="D10" s="14" t="s">
        <v>33</v>
      </c>
      <c r="E10" s="14" t="s">
        <v>34</v>
      </c>
      <c r="F10" s="14" t="s">
        <v>35</v>
      </c>
    </row>
    <row r="11">
      <c r="B11" s="21" t="s">
        <v>43</v>
      </c>
      <c r="C11" s="17">
        <f t="shared" ref="C11:F11" si="2">SUM(C4:C6)</f>
        <v>555</v>
      </c>
      <c r="D11" s="17">
        <f t="shared" si="2"/>
        <v>583</v>
      </c>
      <c r="E11" s="17">
        <f t="shared" si="2"/>
        <v>29</v>
      </c>
      <c r="F11" s="17">
        <f t="shared" si="2"/>
        <v>10</v>
      </c>
    </row>
    <row r="14">
      <c r="B14" s="18" t="s">
        <v>44</v>
      </c>
      <c r="C14" s="19"/>
      <c r="D14" s="19"/>
      <c r="E14" s="19"/>
      <c r="F14" s="7"/>
      <c r="G14" s="22" t="s">
        <v>45</v>
      </c>
      <c r="H14" s="19"/>
      <c r="I14" s="7"/>
    </row>
    <row r="15">
      <c r="B15" s="20" t="s">
        <v>42</v>
      </c>
      <c r="C15" s="20" t="s">
        <v>46</v>
      </c>
      <c r="D15" s="20" t="s">
        <v>47</v>
      </c>
      <c r="E15" s="20" t="s">
        <v>48</v>
      </c>
      <c r="F15" s="20" t="s">
        <v>49</v>
      </c>
      <c r="G15" s="23"/>
      <c r="H15" s="12"/>
      <c r="I15" s="3"/>
    </row>
    <row r="16">
      <c r="B16" s="21" t="s">
        <v>32</v>
      </c>
      <c r="C16" s="24">
        <f>1/3*(C4/$H$4)</f>
        <v>0.07717041801</v>
      </c>
      <c r="D16" s="24">
        <f>1/3*(C5/$H$5)</f>
        <v>0.1507936508</v>
      </c>
      <c r="E16" s="24">
        <f>1/3*(C6/$H$6)</f>
        <v>0.1803278689</v>
      </c>
      <c r="F16" s="24">
        <f t="shared" ref="F16:F19" si="3">SUM(C16:E16)</f>
        <v>0.4082919377</v>
      </c>
      <c r="G16" s="25"/>
      <c r="I16" s="26"/>
    </row>
    <row r="17">
      <c r="B17" s="21" t="s">
        <v>33</v>
      </c>
      <c r="C17" s="27">
        <f>1/3*(D4/$H$4)</f>
        <v>0.08467309753</v>
      </c>
      <c r="D17" s="27">
        <f>1/3*(D5/$H$5)</f>
        <v>0.164021164</v>
      </c>
      <c r="E17" s="27">
        <f>1/3*(D6/$H$6)</f>
        <v>0.1284153005</v>
      </c>
      <c r="F17" s="24">
        <f t="shared" si="3"/>
        <v>0.3771095621</v>
      </c>
      <c r="G17" s="25"/>
      <c r="I17" s="26"/>
    </row>
    <row r="18">
      <c r="B18" s="21" t="s">
        <v>34</v>
      </c>
      <c r="C18" s="27">
        <f>1/3*(E4/$H$4)</f>
        <v>0.004465880672</v>
      </c>
      <c r="D18" s="27">
        <f>1/3*(E5/$H$5)</f>
        <v>0.005291005291</v>
      </c>
      <c r="E18" s="27">
        <f>1/3*(E6/$H$6)</f>
        <v>0.005464480874</v>
      </c>
      <c r="F18" s="24">
        <f t="shared" si="3"/>
        <v>0.01522136684</v>
      </c>
      <c r="G18" s="25"/>
      <c r="I18" s="26"/>
    </row>
    <row r="19">
      <c r="B19" s="21" t="s">
        <v>35</v>
      </c>
      <c r="C19" s="27">
        <f>1/3*(F4/$H$4)</f>
        <v>0.001607717042</v>
      </c>
      <c r="D19" s="27">
        <f>1/3*(F5/$H$5)</f>
        <v>0</v>
      </c>
      <c r="E19" s="27">
        <f>1/3*(F6/$H$6)</f>
        <v>0.002732240437</v>
      </c>
      <c r="F19" s="24">
        <f t="shared" si="3"/>
        <v>0.004339957479</v>
      </c>
      <c r="G19" s="4"/>
      <c r="H19" s="13"/>
      <c r="I19" s="5"/>
    </row>
    <row r="20">
      <c r="B20" s="28"/>
      <c r="C20" s="3"/>
      <c r="D20" s="29" t="s">
        <v>50</v>
      </c>
      <c r="E20" s="7"/>
      <c r="F20" s="30">
        <f>SUM(F16:F19)</f>
        <v>0.8049628241</v>
      </c>
      <c r="G20" s="31" t="s">
        <v>51</v>
      </c>
      <c r="H20" s="12"/>
      <c r="I20" s="3"/>
    </row>
    <row r="21">
      <c r="B21" s="25"/>
      <c r="C21" s="26"/>
      <c r="D21" s="29" t="s">
        <v>52</v>
      </c>
      <c r="E21" s="7"/>
      <c r="F21" s="30">
        <f>1-F20</f>
        <v>0.1950371759</v>
      </c>
      <c r="G21" s="25"/>
      <c r="I21" s="26"/>
    </row>
    <row r="22">
      <c r="B22" s="4"/>
      <c r="C22" s="5"/>
      <c r="D22" s="29" t="s">
        <v>53</v>
      </c>
      <c r="E22" s="7"/>
      <c r="F22" s="30">
        <f>F20+F21</f>
        <v>1</v>
      </c>
      <c r="G22" s="4"/>
      <c r="H22" s="13"/>
      <c r="I22" s="5"/>
    </row>
    <row r="25">
      <c r="B25" s="18" t="s">
        <v>54</v>
      </c>
      <c r="C25" s="19"/>
      <c r="D25" s="7"/>
    </row>
    <row r="26">
      <c r="B26" s="32" t="s">
        <v>42</v>
      </c>
      <c r="C26" s="7"/>
      <c r="D26" s="14" t="s">
        <v>55</v>
      </c>
    </row>
    <row r="27">
      <c r="B27" s="33" t="s">
        <v>32</v>
      </c>
      <c r="C27" s="7"/>
      <c r="D27" s="24">
        <f t="shared" ref="D27:D28" si="4">F16</f>
        <v>0.4082919377</v>
      </c>
    </row>
    <row r="28">
      <c r="B28" s="33" t="s">
        <v>33</v>
      </c>
      <c r="C28" s="7"/>
      <c r="D28" s="24">
        <f t="shared" si="4"/>
        <v>0.3771095621</v>
      </c>
    </row>
  </sheetData>
  <mergeCells count="14">
    <mergeCell ref="D20:E20"/>
    <mergeCell ref="D21:E21"/>
    <mergeCell ref="B25:D25"/>
    <mergeCell ref="B26:C26"/>
    <mergeCell ref="B27:C27"/>
    <mergeCell ref="B28:C28"/>
    <mergeCell ref="B1:H2"/>
    <mergeCell ref="B9:F9"/>
    <mergeCell ref="B14:F14"/>
    <mergeCell ref="G14:I14"/>
    <mergeCell ref="G15:I19"/>
    <mergeCell ref="B20:C22"/>
    <mergeCell ref="G20:I22"/>
    <mergeCell ref="D22:E22"/>
  </mergeCells>
  <conditionalFormatting sqref="B27:C27">
    <cfRule type="expression" dxfId="0" priority="1">
      <formula>D27&gt;D28</formula>
    </cfRule>
  </conditionalFormatting>
  <conditionalFormatting sqref="B28:C28">
    <cfRule type="expression" dxfId="0" priority="2">
      <formula>D28&gt;D27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2.63"/>
    <col customWidth="1" min="2" max="2" width="7.13"/>
    <col customWidth="1" min="3" max="3" width="52.13"/>
    <col customWidth="1" min="4" max="4" width="29.88"/>
    <col customWidth="1" min="5" max="5" width="26.75"/>
    <col customWidth="1" min="6" max="6" width="15.25"/>
    <col customWidth="1" min="7" max="7" width="16.25"/>
    <col customWidth="1" min="8" max="8" width="14.5"/>
    <col customWidth="1" min="9" max="9" width="26.13"/>
    <col customWidth="1" min="10" max="10" width="49.25"/>
  </cols>
  <sheetData>
    <row r="1">
      <c r="C1" s="2" t="s">
        <v>56</v>
      </c>
      <c r="D1" s="12"/>
      <c r="E1" s="12"/>
      <c r="F1" s="12"/>
      <c r="G1" s="12"/>
      <c r="H1" s="12"/>
      <c r="I1" s="3"/>
    </row>
    <row r="2">
      <c r="C2" s="4"/>
      <c r="D2" s="13"/>
      <c r="E2" s="13"/>
      <c r="F2" s="13"/>
      <c r="G2" s="13"/>
      <c r="H2" s="13"/>
      <c r="I2" s="5"/>
    </row>
    <row r="3">
      <c r="C3" s="14" t="s">
        <v>31</v>
      </c>
      <c r="D3" s="14" t="s">
        <v>57</v>
      </c>
      <c r="E3" s="14" t="s">
        <v>58</v>
      </c>
      <c r="F3" s="14" t="s">
        <v>34</v>
      </c>
      <c r="G3" s="14" t="s">
        <v>35</v>
      </c>
      <c r="H3" s="14" t="s">
        <v>36</v>
      </c>
      <c r="I3" s="14" t="s">
        <v>37</v>
      </c>
    </row>
    <row r="4">
      <c r="B4" s="34" t="s">
        <v>59</v>
      </c>
      <c r="C4" s="35" t="s">
        <v>60</v>
      </c>
      <c r="D4" s="16">
        <v>23.0</v>
      </c>
      <c r="E4" s="16">
        <v>27.0</v>
      </c>
      <c r="F4" s="16">
        <v>2.0</v>
      </c>
      <c r="G4" s="16">
        <v>4.0</v>
      </c>
      <c r="H4" s="17">
        <f t="shared" ref="H4:H6" si="1">SUM(D4:G4)</f>
        <v>56</v>
      </c>
      <c r="I4" s="16">
        <v>586.0</v>
      </c>
    </row>
    <row r="5">
      <c r="B5" s="36"/>
      <c r="C5" s="35" t="s">
        <v>61</v>
      </c>
      <c r="D5" s="16">
        <v>22.0</v>
      </c>
      <c r="E5" s="16">
        <v>16.0</v>
      </c>
      <c r="F5" s="16">
        <v>0.0</v>
      </c>
      <c r="G5" s="16">
        <v>0.0</v>
      </c>
      <c r="H5" s="17">
        <f t="shared" si="1"/>
        <v>38</v>
      </c>
      <c r="I5" s="16">
        <v>41.0</v>
      </c>
    </row>
    <row r="6">
      <c r="B6" s="37"/>
      <c r="C6" s="35" t="s">
        <v>62</v>
      </c>
      <c r="D6" s="16">
        <v>65.0</v>
      </c>
      <c r="E6" s="16">
        <v>34.0</v>
      </c>
      <c r="F6" s="16">
        <v>4.0</v>
      </c>
      <c r="G6" s="16">
        <v>0.0</v>
      </c>
      <c r="H6" s="17">
        <f t="shared" si="1"/>
        <v>103</v>
      </c>
      <c r="I6" s="16">
        <v>108.0</v>
      </c>
    </row>
    <row r="7">
      <c r="B7" s="38"/>
    </row>
    <row r="8">
      <c r="B8" s="39" t="s">
        <v>63</v>
      </c>
      <c r="C8" s="35" t="s">
        <v>64</v>
      </c>
      <c r="D8" s="40">
        <v>29.0</v>
      </c>
      <c r="E8" s="40">
        <v>749.0</v>
      </c>
      <c r="F8" s="40">
        <v>7.0</v>
      </c>
      <c r="G8" s="40">
        <v>6.0</v>
      </c>
      <c r="H8" s="17">
        <f t="shared" ref="H8:H10" si="2">SUM(D8:G8)</f>
        <v>791</v>
      </c>
      <c r="I8" s="16">
        <v>1866.0</v>
      </c>
    </row>
    <row r="9">
      <c r="B9" s="36"/>
      <c r="C9" s="35" t="s">
        <v>65</v>
      </c>
      <c r="D9" s="40">
        <v>21.0</v>
      </c>
      <c r="E9" s="40">
        <v>94.0</v>
      </c>
      <c r="F9" s="40">
        <v>3.0</v>
      </c>
      <c r="G9" s="40">
        <v>2.0</v>
      </c>
      <c r="H9" s="17">
        <f t="shared" si="2"/>
        <v>120</v>
      </c>
      <c r="I9" s="16">
        <v>126.0</v>
      </c>
    </row>
    <row r="10">
      <c r="B10" s="37"/>
      <c r="C10" s="35" t="s">
        <v>66</v>
      </c>
      <c r="D10" s="40">
        <v>23.0</v>
      </c>
      <c r="E10" s="40">
        <v>86.0</v>
      </c>
      <c r="F10" s="40">
        <v>2.0</v>
      </c>
      <c r="G10" s="40">
        <v>1.0</v>
      </c>
      <c r="H10" s="17">
        <f t="shared" si="2"/>
        <v>112</v>
      </c>
      <c r="I10" s="16">
        <v>122.0</v>
      </c>
    </row>
    <row r="11">
      <c r="B11" s="38"/>
    </row>
    <row r="12">
      <c r="B12" s="39" t="s">
        <v>67</v>
      </c>
      <c r="C12" s="35" t="s">
        <v>68</v>
      </c>
      <c r="D12" s="40">
        <v>304.0</v>
      </c>
      <c r="E12" s="40">
        <v>96.0</v>
      </c>
      <c r="F12" s="40">
        <v>14.0</v>
      </c>
      <c r="G12" s="40">
        <v>10.0</v>
      </c>
      <c r="H12" s="17">
        <f t="shared" ref="H12:H14" si="3">SUM(D12:G12)</f>
        <v>424</v>
      </c>
      <c r="I12" s="16">
        <v>1626.0</v>
      </c>
    </row>
    <row r="13">
      <c r="B13" s="36"/>
      <c r="C13" s="35" t="s">
        <v>69</v>
      </c>
      <c r="D13" s="40">
        <v>88.0</v>
      </c>
      <c r="E13" s="40">
        <v>46.0</v>
      </c>
      <c r="F13" s="40">
        <v>5.0</v>
      </c>
      <c r="G13" s="40">
        <v>3.0</v>
      </c>
      <c r="H13" s="17">
        <f t="shared" si="3"/>
        <v>142</v>
      </c>
      <c r="I13" s="16">
        <v>162.0</v>
      </c>
    </row>
    <row r="14">
      <c r="B14" s="37"/>
      <c r="C14" s="35" t="s">
        <v>70</v>
      </c>
      <c r="D14" s="40">
        <v>54.0</v>
      </c>
      <c r="E14" s="40">
        <v>17.0</v>
      </c>
      <c r="F14" s="40">
        <v>2.0</v>
      </c>
      <c r="G14" s="40">
        <v>0.0</v>
      </c>
      <c r="H14" s="17">
        <f t="shared" si="3"/>
        <v>73</v>
      </c>
      <c r="I14" s="16">
        <v>87.0</v>
      </c>
    </row>
    <row r="15">
      <c r="B15" s="38"/>
    </row>
    <row r="16">
      <c r="B16" s="39" t="s">
        <v>71</v>
      </c>
      <c r="C16" s="35" t="s">
        <v>72</v>
      </c>
      <c r="D16" s="40">
        <v>22.0</v>
      </c>
      <c r="E16" s="40">
        <v>41.0</v>
      </c>
      <c r="F16" s="40">
        <v>0.0</v>
      </c>
      <c r="G16" s="40">
        <v>2.0</v>
      </c>
      <c r="H16" s="17">
        <f t="shared" ref="H16:H18" si="4">SUM(D16:G16)</f>
        <v>65</v>
      </c>
      <c r="I16" s="16">
        <v>135.0</v>
      </c>
    </row>
    <row r="17">
      <c r="B17" s="36"/>
      <c r="C17" s="35" t="s">
        <v>73</v>
      </c>
      <c r="D17" s="40">
        <v>13.0</v>
      </c>
      <c r="E17" s="40">
        <v>7.0</v>
      </c>
      <c r="F17" s="40">
        <v>0.0</v>
      </c>
      <c r="G17" s="40">
        <v>0.0</v>
      </c>
      <c r="H17" s="17">
        <f t="shared" si="4"/>
        <v>20</v>
      </c>
      <c r="I17" s="16">
        <v>22.0</v>
      </c>
    </row>
    <row r="18">
      <c r="B18" s="37"/>
      <c r="C18" s="35" t="s">
        <v>74</v>
      </c>
      <c r="D18" s="40">
        <v>8.0</v>
      </c>
      <c r="E18" s="40">
        <v>3.0</v>
      </c>
      <c r="F18" s="40">
        <v>0.0</v>
      </c>
      <c r="G18" s="40">
        <v>0.0</v>
      </c>
      <c r="H18" s="17">
        <f t="shared" si="4"/>
        <v>11</v>
      </c>
      <c r="I18" s="16">
        <v>12.0</v>
      </c>
    </row>
    <row r="19">
      <c r="B19" s="38"/>
    </row>
    <row r="20">
      <c r="B20" s="39" t="s">
        <v>75</v>
      </c>
      <c r="C20" s="35" t="s">
        <v>76</v>
      </c>
      <c r="D20" s="40">
        <v>122.0</v>
      </c>
      <c r="E20" s="40">
        <v>115.0</v>
      </c>
      <c r="F20" s="40">
        <v>6.0</v>
      </c>
      <c r="G20" s="40">
        <v>5.0</v>
      </c>
      <c r="H20" s="17">
        <f t="shared" ref="H20:H22" si="5">SUM(D20:G20)</f>
        <v>248</v>
      </c>
      <c r="I20" s="16">
        <v>928.0</v>
      </c>
    </row>
    <row r="21">
      <c r="B21" s="36"/>
      <c r="C21" s="35" t="s">
        <v>77</v>
      </c>
      <c r="D21" s="40">
        <v>19.0</v>
      </c>
      <c r="E21" s="40">
        <v>34.0</v>
      </c>
      <c r="F21" s="40">
        <v>1.0</v>
      </c>
      <c r="G21" s="40">
        <v>0.0</v>
      </c>
      <c r="H21" s="17">
        <f t="shared" si="5"/>
        <v>54</v>
      </c>
      <c r="I21" s="16">
        <v>60.0</v>
      </c>
    </row>
    <row r="22">
      <c r="B22" s="37"/>
      <c r="C22" s="35" t="s">
        <v>78</v>
      </c>
      <c r="D22" s="40">
        <v>34.0</v>
      </c>
      <c r="E22" s="40">
        <v>16.0</v>
      </c>
      <c r="F22" s="40">
        <v>1.0</v>
      </c>
      <c r="G22" s="40">
        <v>0.0</v>
      </c>
      <c r="H22" s="17">
        <f t="shared" si="5"/>
        <v>51</v>
      </c>
      <c r="I22" s="16">
        <v>55.0</v>
      </c>
    </row>
    <row r="23">
      <c r="B23" s="38"/>
    </row>
    <row r="24">
      <c r="B24" s="39" t="s">
        <v>79</v>
      </c>
      <c r="C24" s="35" t="s">
        <v>80</v>
      </c>
      <c r="D24" s="40">
        <v>147.0</v>
      </c>
      <c r="E24" s="40">
        <v>404.0</v>
      </c>
      <c r="F24" s="40">
        <v>26.0</v>
      </c>
      <c r="G24" s="40">
        <v>4.0</v>
      </c>
      <c r="H24" s="17">
        <f t="shared" ref="H24:H26" si="6">SUM(D24:G24)</f>
        <v>581</v>
      </c>
      <c r="I24" s="16">
        <v>1926.0</v>
      </c>
    </row>
    <row r="25">
      <c r="B25" s="36"/>
      <c r="C25" s="35" t="s">
        <v>81</v>
      </c>
      <c r="D25" s="40">
        <v>36.0</v>
      </c>
      <c r="E25" s="40">
        <v>95.0</v>
      </c>
      <c r="F25" s="40">
        <v>2.0</v>
      </c>
      <c r="G25" s="40">
        <v>0.0</v>
      </c>
      <c r="H25" s="17">
        <f t="shared" si="6"/>
        <v>133</v>
      </c>
      <c r="I25" s="16">
        <v>145.0</v>
      </c>
    </row>
    <row r="26">
      <c r="B26" s="37"/>
      <c r="C26" s="35" t="s">
        <v>82</v>
      </c>
      <c r="D26" s="40">
        <v>40.0</v>
      </c>
      <c r="E26" s="40">
        <v>84.0</v>
      </c>
      <c r="F26" s="40">
        <v>3.0</v>
      </c>
      <c r="G26" s="40">
        <v>0.0</v>
      </c>
      <c r="H26" s="17">
        <f t="shared" si="6"/>
        <v>127</v>
      </c>
      <c r="I26" s="16">
        <v>144.0</v>
      </c>
    </row>
    <row r="27">
      <c r="B27" s="38"/>
    </row>
    <row r="28">
      <c r="B28" s="34" t="s">
        <v>83</v>
      </c>
      <c r="C28" s="35" t="s">
        <v>84</v>
      </c>
      <c r="D28" s="40">
        <v>157.0</v>
      </c>
      <c r="E28" s="40">
        <v>57.0</v>
      </c>
      <c r="F28" s="40">
        <v>6.0</v>
      </c>
      <c r="G28" s="40">
        <v>10.0</v>
      </c>
      <c r="H28" s="17">
        <f t="shared" ref="H28:H30" si="7">SUM(D28:G28)</f>
        <v>230</v>
      </c>
      <c r="I28" s="16">
        <v>835.0</v>
      </c>
    </row>
    <row r="29">
      <c r="B29" s="36"/>
      <c r="C29" s="35" t="s">
        <v>85</v>
      </c>
      <c r="D29" s="40">
        <v>31.0</v>
      </c>
      <c r="E29" s="40">
        <v>12.0</v>
      </c>
      <c r="F29" s="40">
        <v>1.0</v>
      </c>
      <c r="G29" s="40">
        <v>0.0</v>
      </c>
      <c r="H29" s="17">
        <f t="shared" si="7"/>
        <v>44</v>
      </c>
      <c r="I29" s="16">
        <v>55.0</v>
      </c>
    </row>
    <row r="30">
      <c r="B30" s="37"/>
      <c r="C30" s="35" t="s">
        <v>86</v>
      </c>
      <c r="D30" s="40">
        <v>26.0</v>
      </c>
      <c r="E30" s="40">
        <v>5.0</v>
      </c>
      <c r="F30" s="40">
        <v>0.0</v>
      </c>
      <c r="G30" s="40">
        <v>1.0</v>
      </c>
      <c r="H30" s="17">
        <f t="shared" si="7"/>
        <v>32</v>
      </c>
      <c r="I30" s="16">
        <v>39.0</v>
      </c>
    </row>
    <row r="31">
      <c r="B31" s="38"/>
    </row>
    <row r="32">
      <c r="B32" s="34" t="s">
        <v>87</v>
      </c>
      <c r="C32" s="35" t="s">
        <v>88</v>
      </c>
      <c r="D32" s="40">
        <v>103.0</v>
      </c>
      <c r="E32" s="40">
        <v>53.0</v>
      </c>
      <c r="F32" s="40">
        <v>5.0</v>
      </c>
      <c r="G32" s="40">
        <v>5.0</v>
      </c>
      <c r="H32" s="17">
        <f t="shared" ref="H32:H34" si="8">SUM(D32:G32)</f>
        <v>166</v>
      </c>
      <c r="I32" s="16">
        <v>732.0</v>
      </c>
    </row>
    <row r="33">
      <c r="B33" s="36"/>
      <c r="C33" s="35" t="s">
        <v>89</v>
      </c>
      <c r="D33" s="40">
        <v>24.0</v>
      </c>
      <c r="E33" s="40">
        <v>29.0</v>
      </c>
      <c r="F33" s="40">
        <v>1.0</v>
      </c>
      <c r="G33" s="40">
        <v>0.0</v>
      </c>
      <c r="H33" s="17">
        <f t="shared" si="8"/>
        <v>54</v>
      </c>
      <c r="I33" s="16">
        <v>58.0</v>
      </c>
    </row>
    <row r="34">
      <c r="B34" s="37"/>
      <c r="C34" s="35" t="s">
        <v>90</v>
      </c>
      <c r="D34" s="40">
        <v>16.0</v>
      </c>
      <c r="E34" s="40">
        <v>24.0</v>
      </c>
      <c r="F34" s="40">
        <v>1.0</v>
      </c>
      <c r="G34" s="40">
        <v>0.0</v>
      </c>
      <c r="H34" s="17">
        <f t="shared" si="8"/>
        <v>41</v>
      </c>
      <c r="I34" s="16">
        <v>45.0</v>
      </c>
    </row>
    <row r="35">
      <c r="B35" s="38"/>
    </row>
    <row r="38">
      <c r="C38" s="2" t="s">
        <v>91</v>
      </c>
      <c r="D38" s="12"/>
      <c r="E38" s="12"/>
      <c r="F38" s="3"/>
    </row>
    <row r="39">
      <c r="C39" s="4"/>
      <c r="D39" s="13"/>
      <c r="E39" s="13"/>
      <c r="F39" s="5"/>
    </row>
    <row r="40">
      <c r="C40" s="41"/>
      <c r="D40" s="42" t="s">
        <v>46</v>
      </c>
      <c r="E40" s="42" t="s">
        <v>47</v>
      </c>
      <c r="F40" s="42" t="s">
        <v>48</v>
      </c>
    </row>
    <row r="41">
      <c r="C41" s="21" t="s">
        <v>57</v>
      </c>
      <c r="D41" s="17">
        <f>SUM($D4,$D8,$D12,$D16,$D20,$D24,$D28,$D32)</f>
        <v>907</v>
      </c>
      <c r="E41" s="17">
        <f>SUM($D5,$D9,$D13,$D17,$D21,$D25,$D29,$D33)</f>
        <v>254</v>
      </c>
      <c r="F41" s="17">
        <f>SUM($D6,$D10,$D14,$D18,$D22,$D26,$D30,$D34)</f>
        <v>266</v>
      </c>
    </row>
    <row r="42">
      <c r="C42" s="21" t="s">
        <v>58</v>
      </c>
      <c r="D42" s="17">
        <f>SUM($E4,$E8,$E12,$E16,$E20,$E24,$E28,$E32)</f>
        <v>1542</v>
      </c>
      <c r="E42" s="17">
        <f>SUM($E5,$E9,$E13,$E17,$E21,$E25,$E29,$E33)</f>
        <v>333</v>
      </c>
      <c r="F42" s="17">
        <f>SUM($E6,$E10,$E14,$E18,$E22,$E26,$E30,$E34)</f>
        <v>269</v>
      </c>
    </row>
    <row r="43">
      <c r="C43" s="21" t="s">
        <v>34</v>
      </c>
      <c r="D43" s="17">
        <f>SUM($F4,$F8,$F12,$F16,$F20,$F24,$F28,$F32)</f>
        <v>66</v>
      </c>
      <c r="E43" s="17">
        <f>SUM($F5,$F9,$F13,$F17,$F21,$F25,$F29,$F33)</f>
        <v>13</v>
      </c>
      <c r="F43" s="17">
        <f>SUM($F6,$F10,$F14,$F18,$F22,$F26,$F30,$F34)</f>
        <v>13</v>
      </c>
    </row>
    <row r="44">
      <c r="C44" s="21" t="s">
        <v>35</v>
      </c>
      <c r="D44" s="17">
        <f>SUM($G4,$G8,$G12,$G16,$G20,$G24,$G28,$G32)</f>
        <v>46</v>
      </c>
      <c r="E44" s="17">
        <f>SUM($G5,$G9,$G13,$G17,$G21,$G25,$G29,$G33)</f>
        <v>5</v>
      </c>
      <c r="F44" s="17">
        <f>SUM($G6,$G10,$G14,$G18,$G22,$G26,$G30,$G34)</f>
        <v>2</v>
      </c>
    </row>
    <row r="45">
      <c r="C45" s="43"/>
      <c r="D45" s="19"/>
      <c r="E45" s="19"/>
      <c r="F45" s="7"/>
    </row>
    <row r="46">
      <c r="C46" s="21" t="s">
        <v>92</v>
      </c>
      <c r="D46" s="17">
        <f t="shared" ref="D46:F46" si="9">SUM(D41:D44)</f>
        <v>2561</v>
      </c>
      <c r="E46" s="17">
        <f t="shared" si="9"/>
        <v>605</v>
      </c>
      <c r="F46" s="17">
        <f t="shared" si="9"/>
        <v>550</v>
      </c>
    </row>
    <row r="47">
      <c r="C47" s="21" t="s">
        <v>93</v>
      </c>
      <c r="D47" s="17">
        <f>SUM(I4,I8,I12,I16,I20,I24,I28,I32)</f>
        <v>8634</v>
      </c>
      <c r="E47" s="17">
        <f>SUM(I5,I9,I13,I17,I21,I25,I29,I33)</f>
        <v>669</v>
      </c>
      <c r="F47" s="17">
        <f>SUM(I6,I10,I14,I18,I22,I26,I30,I34)</f>
        <v>612</v>
      </c>
    </row>
    <row r="48">
      <c r="C48" s="21" t="s">
        <v>94</v>
      </c>
      <c r="D48" s="17">
        <f t="shared" ref="D48:F48" si="10">D47-D46</f>
        <v>6073</v>
      </c>
      <c r="E48" s="17">
        <f t="shared" si="10"/>
        <v>64</v>
      </c>
      <c r="F48" s="17">
        <f t="shared" si="10"/>
        <v>62</v>
      </c>
    </row>
    <row r="51">
      <c r="C51" s="18" t="s">
        <v>44</v>
      </c>
      <c r="D51" s="19"/>
      <c r="E51" s="19"/>
      <c r="F51" s="19"/>
      <c r="G51" s="7"/>
      <c r="H51" s="22" t="s">
        <v>45</v>
      </c>
      <c r="I51" s="19"/>
      <c r="J51" s="7"/>
    </row>
    <row r="52">
      <c r="C52" s="20" t="s">
        <v>42</v>
      </c>
      <c r="D52" s="20" t="s">
        <v>46</v>
      </c>
      <c r="E52" s="20" t="s">
        <v>47</v>
      </c>
      <c r="F52" s="20" t="s">
        <v>48</v>
      </c>
      <c r="G52" s="20" t="s">
        <v>49</v>
      </c>
      <c r="H52" s="23"/>
      <c r="I52" s="12"/>
      <c r="J52" s="3"/>
    </row>
    <row r="53">
      <c r="C53" s="21" t="s">
        <v>57</v>
      </c>
      <c r="D53" s="24">
        <f t="shared" ref="D53:D56" si="11">1/3*(D41/$D$47)</f>
        <v>0.03501660103</v>
      </c>
      <c r="E53" s="24">
        <f t="shared" ref="E53:E56" si="12">1/3*(E41/$E$47)</f>
        <v>0.1265570503</v>
      </c>
      <c r="F53" s="24">
        <f t="shared" ref="F53:F56" si="13">1/3*(F41/$F$47)</f>
        <v>0.1448801743</v>
      </c>
      <c r="G53" s="24">
        <f t="shared" ref="G53:G56" si="14">SUM(D53:F53)</f>
        <v>0.3064538257</v>
      </c>
      <c r="H53" s="25"/>
      <c r="J53" s="26"/>
    </row>
    <row r="54">
      <c r="C54" s="21" t="s">
        <v>58</v>
      </c>
      <c r="D54" s="24">
        <f t="shared" si="11"/>
        <v>0.05953208246</v>
      </c>
      <c r="E54" s="24">
        <f t="shared" si="12"/>
        <v>0.1659192825</v>
      </c>
      <c r="F54" s="24">
        <f t="shared" si="13"/>
        <v>0.1465141612</v>
      </c>
      <c r="G54" s="24">
        <f t="shared" si="14"/>
        <v>0.3719655262</v>
      </c>
      <c r="H54" s="25"/>
      <c r="J54" s="26"/>
    </row>
    <row r="55">
      <c r="C55" s="21" t="s">
        <v>34</v>
      </c>
      <c r="D55" s="24">
        <f t="shared" si="11"/>
        <v>0.002548065786</v>
      </c>
      <c r="E55" s="24">
        <f t="shared" si="12"/>
        <v>0.006477329347</v>
      </c>
      <c r="F55" s="24">
        <f t="shared" si="13"/>
        <v>0.007080610022</v>
      </c>
      <c r="G55" s="24">
        <f t="shared" si="14"/>
        <v>0.01610600516</v>
      </c>
      <c r="H55" s="25"/>
      <c r="J55" s="26"/>
    </row>
    <row r="56">
      <c r="C56" s="21" t="s">
        <v>35</v>
      </c>
      <c r="D56" s="24">
        <f t="shared" si="11"/>
        <v>0.001775924639</v>
      </c>
      <c r="E56" s="24">
        <f t="shared" si="12"/>
        <v>0.002491280518</v>
      </c>
      <c r="F56" s="24">
        <f t="shared" si="13"/>
        <v>0.001089324619</v>
      </c>
      <c r="G56" s="24">
        <f t="shared" si="14"/>
        <v>0.005356529776</v>
      </c>
      <c r="H56" s="4"/>
      <c r="I56" s="13"/>
      <c r="J56" s="5"/>
    </row>
    <row r="57">
      <c r="C57" s="28"/>
      <c r="D57" s="3"/>
      <c r="E57" s="29" t="s">
        <v>50</v>
      </c>
      <c r="F57" s="7"/>
      <c r="G57" s="30">
        <f>SUM(G53:G56)</f>
        <v>0.6998818868</v>
      </c>
      <c r="H57" s="31" t="s">
        <v>51</v>
      </c>
      <c r="I57" s="12"/>
      <c r="J57" s="3"/>
    </row>
    <row r="58">
      <c r="C58" s="25"/>
      <c r="D58" s="26"/>
      <c r="E58" s="29" t="s">
        <v>52</v>
      </c>
      <c r="F58" s="7"/>
      <c r="G58" s="30">
        <f>1-G57</f>
        <v>0.3001181132</v>
      </c>
      <c r="H58" s="25"/>
      <c r="J58" s="26"/>
    </row>
    <row r="59">
      <c r="C59" s="4"/>
      <c r="D59" s="5"/>
      <c r="E59" s="29" t="s">
        <v>53</v>
      </c>
      <c r="F59" s="7"/>
      <c r="G59" s="30">
        <f>G57+G58</f>
        <v>1</v>
      </c>
      <c r="H59" s="4"/>
      <c r="I59" s="13"/>
      <c r="J59" s="5"/>
    </row>
    <row r="62">
      <c r="C62" s="18" t="s">
        <v>54</v>
      </c>
      <c r="D62" s="19"/>
      <c r="E62" s="7"/>
    </row>
    <row r="63">
      <c r="C63" s="32" t="s">
        <v>42</v>
      </c>
      <c r="D63" s="7"/>
      <c r="E63" s="14" t="s">
        <v>55</v>
      </c>
    </row>
    <row r="64">
      <c r="C64" s="33" t="s">
        <v>57</v>
      </c>
      <c r="D64" s="7"/>
      <c r="E64" s="24">
        <f t="shared" ref="E64:E65" si="15">G53</f>
        <v>0.3064538257</v>
      </c>
    </row>
    <row r="65">
      <c r="C65" s="33" t="s">
        <v>58</v>
      </c>
      <c r="D65" s="7"/>
      <c r="E65" s="24">
        <f t="shared" si="15"/>
        <v>0.3719655262</v>
      </c>
    </row>
  </sheetData>
  <mergeCells count="31">
    <mergeCell ref="C1:I2"/>
    <mergeCell ref="B4:B6"/>
    <mergeCell ref="B7:I7"/>
    <mergeCell ref="B8:B10"/>
    <mergeCell ref="B11:I11"/>
    <mergeCell ref="B12:B14"/>
    <mergeCell ref="B15:I15"/>
    <mergeCell ref="B28:B30"/>
    <mergeCell ref="B32:B34"/>
    <mergeCell ref="B16:B18"/>
    <mergeCell ref="B19:I19"/>
    <mergeCell ref="B20:B22"/>
    <mergeCell ref="B23:I23"/>
    <mergeCell ref="B24:B26"/>
    <mergeCell ref="B27:I27"/>
    <mergeCell ref="B31:I31"/>
    <mergeCell ref="H52:J56"/>
    <mergeCell ref="H57:J59"/>
    <mergeCell ref="E58:F58"/>
    <mergeCell ref="E59:F59"/>
    <mergeCell ref="C62:E62"/>
    <mergeCell ref="C63:D63"/>
    <mergeCell ref="C64:D64"/>
    <mergeCell ref="C65:D65"/>
    <mergeCell ref="B35:I35"/>
    <mergeCell ref="C38:F39"/>
    <mergeCell ref="C45:F45"/>
    <mergeCell ref="C51:G51"/>
    <mergeCell ref="H51:J51"/>
    <mergeCell ref="C57:D59"/>
    <mergeCell ref="E57:F57"/>
  </mergeCells>
  <conditionalFormatting sqref="C64:D64">
    <cfRule type="expression" dxfId="0" priority="1">
      <formula>E64 &gt; E65</formula>
    </cfRule>
  </conditionalFormatting>
  <conditionalFormatting sqref="C65:D65">
    <cfRule type="expression" dxfId="0" priority="2">
      <formula>E65&gt;E64</formula>
    </cfRule>
  </conditionalFormatting>
  <drawing r:id="rId1"/>
</worksheet>
</file>