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cer\LuizIFSEMG\Projetos\PDI 2026 a 2029\Site do PDI\Inserções no site\Documentos Elaborados pelas Comissoes\"/>
    </mc:Choice>
  </mc:AlternateContent>
  <xr:revisionPtr revIDLastSave="0" documentId="13_ncr:1_{90344C37-9A59-4AA7-84E2-A77DA9BBE110}" xr6:coauthVersionLast="47" xr6:coauthVersionMax="47" xr10:uidLastSave="{00000000-0000-0000-0000-000000000000}"/>
  <bookViews>
    <workbookView xWindow="-2745" yWindow="-16320" windowWidth="38640" windowHeight="16440" xr2:uid="{00000000-000D-0000-FFFF-FFFF00000000}"/>
  </bookViews>
  <sheets>
    <sheet name="SWOT - A1" sheetId="7" r:id="rId1"/>
    <sheet name="Tabela completa" sheetId="1" r:id="rId2"/>
    <sheet name="Núcleos prioritários" sheetId="2" r:id="rId3"/>
    <sheet name="Síntese" sheetId="3" r:id="rId4"/>
    <sheet name="Síntese curadoria" sheetId="4" r:id="rId5"/>
    <sheet name="Estratégias Propostas" sheetId="6" r:id="rId6"/>
    <sheet name="Critérios metodológicos" sheetId="5" r:id="rId7"/>
  </sheets>
  <definedNames>
    <definedName name="_xlnm._FilterDatabase" localSheetId="2" hidden="1">'Núcleos prioritários'!$A$1:$M$9</definedName>
    <definedName name="_xlnm._FilterDatabase" localSheetId="1" hidden="1">'Tabela completa'!$A$1:$U$91</definedName>
  </definedNames>
  <calcPr calcId="191029"/>
</workbook>
</file>

<file path=xl/calcChain.xml><?xml version="1.0" encoding="utf-8"?>
<calcChain xmlns="http://schemas.openxmlformats.org/spreadsheetml/2006/main">
  <c r="D36" i="3" l="1"/>
  <c r="E36" i="3" s="1"/>
  <c r="D35" i="3"/>
  <c r="E35" i="3" s="1"/>
  <c r="A35" i="3"/>
  <c r="B35" i="3" s="1"/>
  <c r="D34" i="3"/>
  <c r="E34" i="3" s="1"/>
  <c r="A34" i="3"/>
  <c r="B34" i="3" s="1"/>
  <c r="D33" i="3"/>
  <c r="E33" i="3" s="1"/>
  <c r="A33" i="3"/>
  <c r="B33" i="3" s="1"/>
  <c r="D32" i="3"/>
  <c r="E32" i="3" s="1"/>
  <c r="A32" i="3"/>
  <c r="B32" i="3" s="1"/>
  <c r="D31" i="3"/>
  <c r="E31" i="3" s="1"/>
  <c r="A31" i="3"/>
  <c r="B31" i="3" s="1"/>
  <c r="D30" i="3"/>
  <c r="E30" i="3" s="1"/>
  <c r="A30" i="3"/>
  <c r="B30" i="3" s="1"/>
  <c r="D29" i="3"/>
  <c r="E29" i="3" s="1"/>
  <c r="A29" i="3"/>
  <c r="B29" i="3" s="1"/>
  <c r="D28" i="3"/>
  <c r="E28" i="3" s="1"/>
  <c r="A28" i="3"/>
  <c r="B28" i="3" s="1"/>
  <c r="D27" i="3"/>
  <c r="E27" i="3" s="1"/>
  <c r="A27" i="3"/>
  <c r="B27" i="3" s="1"/>
  <c r="D19" i="3"/>
  <c r="F19" i="3" s="1"/>
  <c r="D18" i="3"/>
  <c r="F18" i="3" s="1"/>
  <c r="D17" i="3"/>
  <c r="F17" i="3" s="1"/>
  <c r="D16" i="3"/>
  <c r="F16" i="3" s="1"/>
  <c r="D15" i="3"/>
  <c r="E15" i="3" s="1"/>
  <c r="D14" i="3"/>
  <c r="F14" i="3" s="1"/>
  <c r="D13" i="3"/>
  <c r="E13" i="3" s="1"/>
  <c r="B13" i="3"/>
  <c r="D12" i="3"/>
  <c r="F12" i="3" s="1"/>
  <c r="B12" i="3"/>
  <c r="B11" i="3"/>
  <c r="B10" i="3"/>
  <c r="E8" i="3"/>
  <c r="E7" i="3"/>
  <c r="E6" i="3"/>
  <c r="E5" i="3"/>
  <c r="E4" i="3"/>
  <c r="B4" i="3"/>
  <c r="E3" i="3"/>
  <c r="E2" i="3"/>
  <c r="F15" i="3" l="1"/>
  <c r="E17" i="3"/>
  <c r="E19" i="3"/>
  <c r="E12" i="3"/>
  <c r="B37" i="3"/>
  <c r="E37" i="3"/>
  <c r="F13" i="3"/>
  <c r="F20" i="3" s="1"/>
  <c r="E16" i="3"/>
  <c r="E18" i="3"/>
  <c r="E14" i="3"/>
  <c r="E20" i="3" l="1"/>
</calcChain>
</file>

<file path=xl/sharedStrings.xml><?xml version="1.0" encoding="utf-8"?>
<sst xmlns="http://schemas.openxmlformats.org/spreadsheetml/2006/main" count="2127" uniqueCount="451">
  <si>
    <t>Síntese para curadoria da Comissão Executiva</t>
  </si>
  <si>
    <t>SWOT cruzada — Ensino a Distância — v2.0</t>
  </si>
  <si>
    <t>3 núcleos mais promissores</t>
  </si>
  <si>
    <t>Núcleo estratégico preliminar</t>
  </si>
  <si>
    <t>Destino estratégico</t>
  </si>
  <si>
    <t>Tema</t>
  </si>
  <si>
    <t>Infraestrutura tecnológica, dados e inovação educacional na EaD; Governança, institucionalização e gestão por resultados da EaD; Expansão inclusiva e territorializada da EaD</t>
  </si>
  <si>
    <t>Quantidade</t>
  </si>
  <si>
    <t>Resultado esperado consolidado</t>
  </si>
  <si>
    <t>Maior potencial para subsidiar objetivos estratégicos</t>
  </si>
  <si>
    <t>Tipo de cruzamento</t>
  </si>
  <si>
    <t>Expansão inclusiva e territorializada da EaD; Governança, institucionalização e gestão por resultados da EaD; Infraestrutura tecnológica, dados e inovação educacional na EaD.</t>
  </si>
  <si>
    <t>Cruzamento-âncora</t>
  </si>
  <si>
    <t>Mais adequados a iniciativas/programas/riscos</t>
  </si>
  <si>
    <t>1-objetivo estratégico</t>
  </si>
  <si>
    <t>Cruzamentos agregáveis</t>
  </si>
  <si>
    <t>Código do Item interno cruzado</t>
  </si>
  <si>
    <t>Permanência, acompanhamento e êxito dos estudantes EaD e Formação continuada e capacidade docente para EaD tendem a se converter em programas ou iniciativas; Sustentabilidade operacional e capacidade de execução da EaD deve ser tratada também como risco institucional.</t>
  </si>
  <si>
    <t>Tipos de cruzamento contemplados</t>
  </si>
  <si>
    <t>Título do Item interno cruzado</t>
  </si>
  <si>
    <t>Estratégias de maior potencial transversal</t>
  </si>
  <si>
    <t>Estratégia consolidada preliminar</t>
  </si>
  <si>
    <t>Estruturar política institucional de EaD, ampliar a oferta com base em demanda social e territorial, fortalecer infraestrutura e dados para acompanhamento, e consolidar suporte pedagógico para permanência e êxito.</t>
  </si>
  <si>
    <t>Código do Item externo cruzado</t>
  </si>
  <si>
    <t>Destino estratégico provável</t>
  </si>
  <si>
    <t>Cuidados antes da oficina temática</t>
  </si>
  <si>
    <t>Validar a ausência de uma quinta força no arquivo de entrada; revisar a governabilidade das ações propostas; evitar tratar expansão da EaD apenas como abertura de vagas; articular a curadoria com Ensino, TI, Comunicação, Administração e Orçamento e Desenvolvimento Institucional.</t>
  </si>
  <si>
    <t>Título do Item externo cruzado</t>
  </si>
  <si>
    <t>Potencial para objetivo estratégico?</t>
  </si>
  <si>
    <t>Temas transversais</t>
  </si>
  <si>
    <t>Justificativa do cruzamento</t>
  </si>
  <si>
    <t>Observação para curadoria da Comissão Executiva</t>
  </si>
  <si>
    <t>Estratégia sugerida</t>
  </si>
  <si>
    <t>Ação estratégica sugerida</t>
  </si>
  <si>
    <t>Decisão</t>
  </si>
  <si>
    <t>Resultado ou impacto esperado</t>
  </si>
  <si>
    <t>Observações</t>
  </si>
  <si>
    <t>Tipo de resultado esperado</t>
  </si>
  <si>
    <t>Estrtatégia consolidada final</t>
  </si>
  <si>
    <t>Potencial estratégico</t>
  </si>
  <si>
    <t>Infraestrutura tecnológica, dados e inovação educacional na EaD</t>
  </si>
  <si>
    <t>Motivo da classificação</t>
  </si>
  <si>
    <t>Capacidade tecnológica, informacional e pedagógica fortalecida para produção de conteúdos, acompanhamento dos estudantes e inovação na modalidade.</t>
  </si>
  <si>
    <t>Justificativa do destino estratégico</t>
  </si>
  <si>
    <t>ead-forças-06 × oportunidade-tecnológico-1a</t>
  </si>
  <si>
    <t>ead-forças-06 × oportunidade-tecnológico-1a; ead-forças-06 × oportunidade-político-7a; ead-forças-06 × oportunidade-social-10a; ead-forças-06 × oportunidade-legal-17a; ead-fraquezas-05 × oportunidade-tecnológico-1a; ead-fraquezas-05 × oportunidade-econômico-05a; ead-fraquezas-05 × oportunidade-político-7a; ead-fraquezas-05 × oportunidade-social-10a; ead-fraquezas-05 × oportunidade-legal-17a; ead-forças-06 × ameaça-econômico-02; ead-forças-06 × ameaça-político-01a; ead-forças-06 × ameaça-social-04a; ... (+5 cruzamentos)</t>
  </si>
  <si>
    <t>Força + Ameaça; Força + Oportunidade; Fraqueza + Ameaça; Fraqueza + Oportunidade</t>
  </si>
  <si>
    <t>Estruturar condições tecnológicas e informacionais para a EaD, incluindo ambientes virtuais, produção de conteúdos digitais, suporte técnico, dados de acompanhamento e uso responsável de tecnologias educacionais.</t>
  </si>
  <si>
    <t>Tema analisado</t>
  </si>
  <si>
    <t>2-iniciativa estratégica</t>
  </si>
  <si>
    <t>Grau de Transversalidade</t>
  </si>
  <si>
    <t>Sim</t>
  </si>
  <si>
    <t>Ensino a Distância; Tecnologia da Informação; Ensino; Acervo Acadêmico Digital; Comunicação e Marketing</t>
  </si>
  <si>
    <t>Núcleo formado por 17 cruzamentos classificados como Alto ou Médio. Curadoria deve verificar capacidade operacional, coerência com políticas de ensino e integração com PDTIC, orçamento e ações de permanência.</t>
  </si>
  <si>
    <t>Potencial de agregação em objetivo estratégico</t>
  </si>
  <si>
    <t>Papel no núcleo</t>
  </si>
  <si>
    <t>Ensino a Distância</t>
  </si>
  <si>
    <t>Manter</t>
  </si>
  <si>
    <t>Força + Oportunidade</t>
  </si>
  <si>
    <t>ead-forças-05</t>
  </si>
  <si>
    <t>Existência de política ou regulamentação para EaD</t>
  </si>
  <si>
    <t>Governança, institucionalização e gestão por resultados da EaD</t>
  </si>
  <si>
    <t>oportunidade-tecnológico-1a</t>
  </si>
  <si>
    <t>EaD institucionalizada, regulada e acompanhada por critérios, fluxos, responsabilidades e mecanismos de gestão por resultados.</t>
  </si>
  <si>
    <t>Dados, transformação digital, IA e inovação educacional</t>
  </si>
  <si>
    <t>ead-forças-05 × oportunidade-legal-17a</t>
  </si>
  <si>
    <t>ead-forças-05 × oportunidade-tecnológico-1a; ead-forças-05 × oportunidade-político-7a; ead-forças-05 × oportunidade-social-10a; ead-forças-05 × oportunidade-legal-17a; ead-fraquezas-02 × oportunidade-tecnológico-1a; ead-fraquezas-02 × oportunidade-econômico-05a; ead-fraquezas-02 × oportunidade-político-7a; ead-fraquezas-02 × oportunidade-social-10a; ead-fraquezas-02 × oportunidade-legal-17a; ead-forças-05 × ameaça-político-01a; ead-fraquezas-02 × ameaça-político-01a; ead-fraquezas-02 × ameaça-social-04a; ... (+1 cruzamentos)</t>
  </si>
  <si>
    <t>A força relacionada a referenciais normativos internos da EaD se conecta a Dados, transformação digital, IA e inovação educacional porque cria condições institucionais para aproveitar o uso de dados, IA, automação, sistemas e tecnologias educacionais. Essa combinação permite converter capacidades já existentes da modalidade em ganhos de qualidade, alcance e maturidade no PDI.</t>
  </si>
  <si>
    <t>Consolidar uma política institucional de EaD com governança, critérios de oferta, avaliação, regulação, acompanhamento e integração ao PDI, assegurando coerência entre expansão, qualidade pedagógica e capacidade de execução.</t>
  </si>
  <si>
    <t>Utilizar referenciais normativos internos da EaD para apoiar o uso de dados, IA, automação, sistemas e tecnologias educacionais no planejamento e na execução da EaD. Resultado esperado: EaD institucionalizada, regulada e acompanhada por critérios, fluxos, responsabilidades e mecanismos de gestão por resultados.</t>
  </si>
  <si>
    <t>5-programa institucional</t>
  </si>
  <si>
    <t>Utilizar referenciais normativos internos da EaD para apoiar o uso de dados, IA, automação, sistemas e tecnologias educacionais no planejamento e na execução da EaD.</t>
  </si>
  <si>
    <t>Ensino; Ensino a Distância; Tecnologia da Informação; Desenvolvimento Institucional; Administração e Orçamento</t>
  </si>
  <si>
    <t>Núcleo formado por 13 cruzamentos classificados como Alto ou Médio. Curadoria deve verificar capacidade operacional, coerência com políticas de ensino e integração com PDTIC, orçamento e ações de permanência.</t>
  </si>
  <si>
    <t>governança institucional; segurança jurídica; integração sistêmica</t>
  </si>
  <si>
    <t>Médio</t>
  </si>
  <si>
    <t>Total de cruzamentos</t>
  </si>
  <si>
    <t>Expansão inclusiva e territorializada da EaD</t>
  </si>
  <si>
    <t>Relação pertinente e específica, mas com menor centralidade ou dependente de agregação com outros cruzamentos para produzir resultado estratégico amplo.</t>
  </si>
  <si>
    <t>Oferta EaD ampliada com planejamento territorial, aderência social e atendimento a públicos que demandam flexibilidade de tempo, local e percurso formativo.</t>
  </si>
  <si>
    <t>ead-forças-07 × oportunidade-tecnológico-1a</t>
  </si>
  <si>
    <t>O cruzamento aponta para 5-programa institucional porque o resultado esperado exige coordenação institucional, articulação entre áreas e acompanhamento no ciclo do PDI, sem detalhar ainda plano de ação operacional.</t>
  </si>
  <si>
    <t>ead-forças-03 × oportunidade-tecnológico-1a; ead-forças-07 × oportunidade-tecnológico-1a; ead-fraquezas-01 × oportunidade-tecnológico-1a; ead-fraquezas-01 × oportunidade-político-7a; ead-fraquezas-01 × oportunidade-social-10a; ead-fraquezas-01 × oportunidade-legal-17a; ead-fraquezas-01 × ameaça-político-01a; ead-fraquezas-01 × ameaça-social-04a; ead-fraquezas-01 × ameaça-social-07a</t>
  </si>
  <si>
    <t>Força + Oportunidade; Fraqueza + Ameaça; Fraqueza + Oportunidade</t>
  </si>
  <si>
    <t>Planejar a expansão da EaD com base em estudos de demanda, vocações dos campi, necessidades dos territórios e públicos prioritários, articulando acesso, inclusão e qualidade da oferta.</t>
  </si>
  <si>
    <t>Ensino; Ensino a Distância; Processos Seletivos; Extensão; Comunicação e Marketing</t>
  </si>
  <si>
    <t>3-diretriz temática</t>
  </si>
  <si>
    <t>Núcleo formado por 9 cruzamentos classificados como Alto ou Médio. Curadoria deve verificar capacidade operacional, coerência com políticas de ensino e integração com PDTIC, orçamento e ações de permanência.</t>
  </si>
  <si>
    <t>Ajustar</t>
  </si>
  <si>
    <t>Parcial</t>
  </si>
  <si>
    <t>Planejar a expansão da EaD com base em estudos de demanda, vocações dos campi, articulando acesso, inclusão e qualidade da oferta.</t>
  </si>
  <si>
    <t>Qualidade pedagógica, avaliação e atratividade da EaD</t>
  </si>
  <si>
    <t>Ofertas EaD pedagogicamente consistentes, avaliadas de forma adequada e mais atrativas para estudantes com diferentes perfis.</t>
  </si>
  <si>
    <t>Controle de rigor - 
Alto (máx)</t>
  </si>
  <si>
    <t>ead-forças-07 × oportunidade-social-10a</t>
  </si>
  <si>
    <t>ead-forças-03 × oportunidade-social-10a; ead-forças-07 × oportunidade-político-7a; ead-forças-07 × oportunidade-social-10a; ead-forças-07 × oportunidade-legal-17a; ead-forças-07 × ameaça-econômico-02; ead-forças-07 × ameaça-político-01a; ead-forças-07 × ameaça-social-04a; ead-forças-07 × ameaça-social-07a; ead-forças-07 × ameaça-legal-18</t>
  </si>
  <si>
    <t>4-plano setorial</t>
  </si>
  <si>
    <t>Complementar</t>
  </si>
  <si>
    <t>Força + Ameaça; Força + Oportunidade</t>
  </si>
  <si>
    <t>Aprimorar os projetos pedagógicos, práticas avaliativas e estratégias de engajamento da EaD, assegurando coerência metodológica, flexibilidade e aderência ao perfil dos estudantes.</t>
  </si>
  <si>
    <t>Ensino; Ensino a Distância; Comunicação e Marketing; Processos Seletivos</t>
  </si>
  <si>
    <t>Controle de rigor - 
Baixo + Não recomendado (min)</t>
  </si>
  <si>
    <t>oportunidade-econômico-05a</t>
  </si>
  <si>
    <t>Articulação com o setor produtivo, arranjos locais e desenvolvimento regional</t>
  </si>
  <si>
    <t>Permanência, acompanhamento e êxito dos estudantes EaD</t>
  </si>
  <si>
    <t>Redução de barreiras de permanência e melhoria do acompanhamento acadêmico, pedagógico e comunicacional dos estudantes da modalidade.</t>
  </si>
  <si>
    <t>Não se aplica</t>
  </si>
  <si>
    <t>ead-fraquezas-06 × oportunidade-tecnológico-1a</t>
  </si>
  <si>
    <t>ead-fraquezas-06 × oportunidade-tecnológico-1a; ead-fraquezas-06 × oportunidade-político-7a; ead-fraquezas-06 × oportunidade-social-10a; ead-fraquezas-06 × oportunidade-legal-17a; ead-fraquezas-06 × ameaça-econômico-02; ead-fraquezas-06 × ameaça-político-01a; ead-fraquezas-06 × ameaça-social-04a; ead-fraquezas-06 × ameaça-social-07a</t>
  </si>
  <si>
    <t>Fraqueza + Ameaça; Fraqueza + Oportunidade</t>
  </si>
  <si>
    <t>Implantar mecanismos integrados de acolhimento, tutoria, comunicação, monitoramento da aprendizagem e acompanhamento da permanência na EaD, com respostas tempestivas às dificuldades dos estudantes.</t>
  </si>
  <si>
    <t>6-risco institucional</t>
  </si>
  <si>
    <t>Ensino; Ensino a Distância; Relações Interpessoais e Qualidade de Vida; Tecnologia da Informação</t>
  </si>
  <si>
    <t>Baixo</t>
  </si>
  <si>
    <t>Núcleo formado por 8 cruzamentos classificados como Alto ou Médio. Curadoria deve verificar capacidade operacional, coerência com políticas de ensino e integração com PDTIC, orçamento e ações de permanência.</t>
  </si>
  <si>
    <t>Relação possível, porém secundária ou indireta; o cruzamento tem utilidade limitada para gerar estratégia institucional estruturante.</t>
  </si>
  <si>
    <t>Formação continuada e capacidade docente para EaD</t>
  </si>
  <si>
    <t>Servidores mais preparados para planejar, mediar, avaliar e gerir processos educativos próprios da EaD.</t>
  </si>
  <si>
    <t>ead-fraquezas-07 × oportunidade-tecnológico-1a</t>
  </si>
  <si>
    <t>ead-fraquezas-07 × oportunidade-tecnológico-1a; ead-fraquezas-07 × oportunidade-político-7a; ead-fraquezas-07 × oportunidade-social-10a; ead-fraquezas-07 × oportunidade-legal-17a; ead-fraquezas-07 × ameaça-social-04a; ead-fraquezas-07 × ameaça-social-07a; ead-fraquezas-07 × ameaça-legal-18</t>
  </si>
  <si>
    <t>Implantar trilhas permanentes de formação em EaD para docentes, tutores, coordenadores e equipes técnico-pedagógicas, contemplando metodologias, mediação, avaliação, produção de conteúdos e uso de tecnologias.</t>
  </si>
  <si>
    <t>Ensino; Ensino a Distância; Tecnologia da Informação; Desenvolvimento Institucional</t>
  </si>
  <si>
    <t>Núcleo formado por 7 cruzamentos classificados como Alto ou Médio. Curadoria deve verificar capacidade operacional, coerência com políticas de ensino e integração com PDTIC, orçamento e ações de permanência.</t>
  </si>
  <si>
    <t>Implantar trilhas permanentes de formação em EaD para colaboradores e estudantes, contemplando metodologias, mediação, avaliação, produção de conteúdos e uso de tecnologias.</t>
  </si>
  <si>
    <t>oportunidade-político-7a</t>
  </si>
  <si>
    <t>Oferta EaD orientada a territórios, parcerias e mundo do trabalho</t>
  </si>
  <si>
    <t>Cursos e ações EaD mais alinhados às demandas regionais, ao setor produtivo e às necessidades formativas dos territórios.</t>
  </si>
  <si>
    <t>Políticas públicas, articulação governamental e fortalecimento da EPT</t>
  </si>
  <si>
    <t>ead-fraquezas-01 × oportunidade-econômico-05a</t>
  </si>
  <si>
    <t>Alto</t>
  </si>
  <si>
    <t>ead-forças-06 × oportunidade-econômico-05a; ead-forças-07 × oportunidade-econômico-05a; ead-fraquezas-01 × oportunidade-econômico-05a</t>
  </si>
  <si>
    <t>A força relacionada a referenciais normativos internos da EaD se conecta a Políticas públicas, articulação governamental e fortalecimento da EPT porque cria condições institucionais para aproveitar as políticas públicas, a cooperação governamental e o fortalecimento da EPT. Essa combinação permite converter capacidades já existentes da modalidade em ganhos de qualidade, alcance e maturidade no PDI.</t>
  </si>
  <si>
    <t>Força + Oportunidade; Fraqueza + Oportunidade</t>
  </si>
  <si>
    <t>Utilizar referenciais normativos internos da EaD para apoiar as políticas públicas, a cooperação governamental e o fortalecimento da EPT no planejamento e na execução da EaD. Resultado esperado: EaD institucionalizada, regulada e acompanhada por critérios, fluxos, responsabilidades e mecanismos de gestão por resultados.</t>
  </si>
  <si>
    <t>Articular a oferta EaD com arranjos produtivos locais, instituições públicas e demandas regionais, usando a modalidade para ampliar itinerários formativos e qualificação profissional em diferentes territórios.</t>
  </si>
  <si>
    <t>Utilizar referenciais normativos internos da EaD para apoiar as políticas públicas, a cooperação governamental e o fortalecimento da EPT no planejamento e na execução da EaD.</t>
  </si>
  <si>
    <t>Ensino; Ensino a Distância; Extensão; Pesquisa, Pós-graduação e Inovação</t>
  </si>
  <si>
    <t>Núcleo formado por 3 cruzamentos classificados como Alto ou Médio. Curadoria deve verificar capacidade operacional, coerência com políticas de ensino e integração com PDTIC, orçamento e ações de permanência.</t>
  </si>
  <si>
    <t>Articular a oferta EaD com parceiros locais, demandas regionais, instituições públicas e privadas, usando a modalidade para ampliar itinerários formativos e qualificação profissional em diferentes territórios.</t>
  </si>
  <si>
    <t>Sustentabilidade operacional e capacidade de execução da EaD</t>
  </si>
  <si>
    <t>Maior capacidade de manter e executar a EaD mesmo diante de restrições de recursos, pessoal e continuidade institucional.</t>
  </si>
  <si>
    <t>ead-fraquezas-01 × ameaça-econômico-02</t>
  </si>
  <si>
    <t>Fraqueza + Ameaça</t>
  </si>
  <si>
    <t>Definir modelo operacional sustentável para a EaD, articulando priorização de recursos, dimensionamento de equipes, suporte técnico-pedagógico e mitigação de riscos de descontinuidade.</t>
  </si>
  <si>
    <t>Núcleo estratégico</t>
  </si>
  <si>
    <t>Qtde "Alto"</t>
  </si>
  <si>
    <t>Ensino; Ensino a Distância; Administração e Orçamento; Tecnologia da Informação; Desenvolvimento Institucional</t>
  </si>
  <si>
    <t>Núcleo formado por 1 cruzamentos classificados como Alto ou Médio. Curadoria deve verificar capacidade operacional, coerência com políticas de ensino e integração com PDTIC, orçamento e ações de permanência.</t>
  </si>
  <si>
    <t>oportunidade-social-10a</t>
  </si>
  <si>
    <t>Ampliação do acesso, inclusão e diversificação da oferta educacional</t>
  </si>
  <si>
    <t>A força relacionada a referenciais normativos internos da EaD se conecta a Ampliação do acesso, inclusão e diversificação da oferta educacional porque cria condições institucionais para aproveitar a ampliação do acesso, a inclusão, a permanência e as ofertas flexíveis. Essa combinação permite converter capacidades já existentes da modalidade em ganhos de qualidade, alcance e maturidade no PDI.</t>
  </si>
  <si>
    <t>Utilizar referenciais normativos internos da EaD para apoiar a ampliação do acesso, a inclusão, a permanência e as ofertas flexíveis no planejamento e na execução da EaD. Resultado esperado: EaD institucionalizada, regulada e acompanhada por critérios, fluxos, responsabilidades e mecanismos de gestão por resultados.</t>
  </si>
  <si>
    <t>Utilizar referenciais normativos internos da EaD para apoiar a ampliação do acesso, a inclusão, a permanência e as ofertas flexíveis no planejamento e na execução da EaD.</t>
  </si>
  <si>
    <t>oportunidade-legal-17a</t>
  </si>
  <si>
    <t>Governança, gestão por resultados e maturidade institucional</t>
  </si>
  <si>
    <t>Critérios metodológicos aplicados</t>
  </si>
  <si>
    <t>A força relacionada a referenciais normativos internos da EaD se conecta a Governança, gestão por resultados e maturidade institucional porque cria condições institucionais para aproveitar a governança, a gestão por resultados, a transparência e a maturidade institucional. Essa combinação permite converter capacidades já existentes da modalidade em ganhos de qualidade, alcance e maturidade no PDI.</t>
  </si>
  <si>
    <t>Utilizar referenciais normativos internos da EaD para apoiar a governança, a gestão por resultados, a transparência e a maturidade institucional no planejamento e na execução da EaD. Resultado esperado: EaD institucionalizada, regulada e acompanhada por critérios, fluxos, responsabilidades e mecanismos de gestão por resultados.</t>
  </si>
  <si>
    <t>Utilizar referenciais normativos internos da EaD para apoiar a governança, a gestão por resultados, a transparência e a maturidade institucional no planejamento e na execução da EaD.</t>
  </si>
  <si>
    <t>Classificação do potencial estratégico</t>
  </si>
  <si>
    <t>Alto para relações diretas, centrais e estruturantes; Médio para relações pertinentes, mas dependentes de agregação ou menor centralidade; Baixo para relações secundárias; Não recomendado para relações artificiais ou genéricas.</t>
  </si>
  <si>
    <t>Não recomendado</t>
  </si>
  <si>
    <t>Teste de aderência estratégica</t>
  </si>
  <si>
    <t>Cada cruzamento foi avaliado quanto à relação causal/funcional direta, atuação sobre o núcleo do item externo e possibilidade de formular estratégia específica não intercambiável.</t>
  </si>
  <si>
    <t>Relação direta e central entre referenciais normativos internos da EaD e a governança, a gestão por resultados, a transparência e a maturidade institucional, com capacidade de subsidiar estratégia estruturante para a EaD no PDI.</t>
  </si>
  <si>
    <t>Controle de distribuição</t>
  </si>
  <si>
    <t>A classificação foi revisada para manter rigor: Alto abaixo de 30% e Baixo/Não recomendado acima de 25%, sem impor equilíbrio artificial entre os tipos de cruzamento.</t>
  </si>
  <si>
    <t>Cruzamentos Alto/Médio foram associados a objetivo estratégico, iniciativa estratégica, diretriz temática, plano setorial, programa institucional ou risco institucional conforme amplitude, transversalidade e governabilidade.</t>
  </si>
  <si>
    <t>Transversalidade</t>
  </si>
  <si>
    <t>Foram indicados graus Alto, Médio ou Baixo e temas transversais apenas para cruzamentos Alto/Médio, conforme conexão com outros temas institucionais do PDI.</t>
  </si>
  <si>
    <t>Formação dos núcleos</t>
  </si>
  <si>
    <t>Os núcleos agregam cruzamentos Alto/Médio com resultados semelhantes ou complementares, preservando rastreabilidade por código do item interno e externo.</t>
  </si>
  <si>
    <t>Papéis no núcleo</t>
  </si>
  <si>
    <t>Âncora</t>
  </si>
  <si>
    <t>Âncora representa cruzamento central; Complementar reforça ou viabiliza o núcleo; Alerta evidencia fragilidade, ameaça ou risco que exige atenção da curadoria.</t>
  </si>
  <si>
    <t>Natureza do produto</t>
  </si>
  <si>
    <t>A análise é pré-processamento para curadoria da Comissão Executiva e não substitui deliberação das comissões responsáveis pelo PDI.</t>
  </si>
  <si>
    <t>ead-forças-06</t>
  </si>
  <si>
    <t>Investimento em infraestrutura tecnológica da EaD</t>
  </si>
  <si>
    <t>A força relacionada a investimento em infraestrutura tecnológica da EaD se conecta a Dados, transformação digital, IA e inovação educacional porque cria condições institucionais para aproveitar o uso de dados, IA, automação, sistemas e tecnologias educacionais. Essa combinação permite converter capacidades já existentes da modalidade em ganhos de qualidade, alcance e maturidade no PDI.</t>
  </si>
  <si>
    <t>Utilizar investimento em infraestrutura tecnológica da EaD para apoiar o uso de dados, IA, automação, sistemas e tecnologias educacionais no planejamento e na execução da EaD. Resultado esperado: Capacidade tecnológica, informacional e pedagógica fortalecida para produção de conteúdos, acompanhamento dos estudantes e inovação na modalidade.</t>
  </si>
  <si>
    <t>Utilizar investimento em infraestrutura tecnológica da EaD para apoiar o uso de dados, IA, automação, sistemas e tecnologias educacionais no planejamento e na execução da EaD.</t>
  </si>
  <si>
    <t>inovação e transformação digital; capacidade de execução; qualidade dos serviços institucionais</t>
  </si>
  <si>
    <t>Relação direta e central entre investimento em infraestrutura tecnológica da EaD e o uso de dados, IA, automação, sistemas e tecnologias educacionais, com capacidade de subsidiar estratégia estruturante para a EaD no PDI.</t>
  </si>
  <si>
    <t>O cruzamento aponta para 2-iniciativa estratégica porque o resultado esperado exige coordenação institucional, articulação entre áreas e acompanhamento no ciclo do PDI, sem detalhar ainda plano de ação operacional.</t>
  </si>
  <si>
    <t>A força relacionada a investimento em infraestrutura tecnológica da EaD se conecta a Articulação com o setor produtivo, arranjos locais e desenvolvimento regional porque cria condições institucionais para aproveitar a articulação com setor produtivo, arranjos locais e demandas regionais. Essa combinação permite converter capacidades já existentes da modalidade em ganhos de qualidade, alcance e maturidade no PDI.</t>
  </si>
  <si>
    <t>Utilizar investimento em infraestrutura tecnológica da EaD para apoiar a articulação com setor produtivo, arranjos locais e demandas regionais no planejamento e na execução da EaD. Resultado esperado: Cursos e ações EaD mais alinhados às demandas regionais, ao setor produtivo e às necessidades formativas dos territórios.</t>
  </si>
  <si>
    <t>Utilizar investimento em infraestrutura tecnológica da EaD para apoiar a articulação com setor produtivo, arranjos locais e demandas regionais no planejamento e na execução da EaD.</t>
  </si>
  <si>
    <t>Síntese analítica</t>
  </si>
  <si>
    <t>A análise do tema Ensino a Distância evidencia maior densidade estratégica nos cruzamentos relacionados à governança institucional da modalidade, à infraestrutura tecnológica, à expansão inclusiva da oferta, à permanência dos estudantes e à formação continuada de equipes. Os cruzamentos do tipo Fraqueza + Oportunidade e Fraqueza + Ameaça são especialmente relevantes, pois indicam que lacunas de política, suporte pedagógico, infraestrutura, capacitação e planejamento da oferta podem limitar o aproveitamento das oportunidades de transformação digital, ampliação do acesso e gestão por resultados. Como cuidado metodológico, destaca-se que o arquivo de entrada apresenta 4 forças e 5 fraquezas; por isso, a tabela completa contém 90 cruzamentos, sem criação artificial de uma quinta força.</t>
  </si>
  <si>
    <t>A força relacionada a investimento em infraestrutura tecnológica da EaD se conecta a Políticas públicas, articulação governamental e fortalecimento da EPT porque cria condições institucionais para aproveitar as políticas públicas, a cooperação governamental e o fortalecimento da EPT. Essa combinação permite converter capacidades já existentes da modalidade em ganhos de qualidade, alcance e maturidade no PDI.</t>
  </si>
  <si>
    <t>Utilizar investimento em infraestrutura tecnológica da EaD para apoiar as políticas públicas, a cooperação governamental e o fortalecimento da EPT no planejamento e na execução da EaD. Resultado esperado: Capacidade tecnológica, informacional e pedagógica fortalecida para produção de conteúdos, acompanhamento dos estudantes e inovação na modalidade.</t>
  </si>
  <si>
    <t>Utilizar investimento em infraestrutura tecnológica da EaD para apoiar as políticas públicas, a cooperação governamental e o fortalecimento da EPT no planejamento e na execução da EaD.</t>
  </si>
  <si>
    <t>A força relacionada a investimento em infraestrutura tecnológica da EaD se conecta a Ampliação do acesso, inclusão e diversificação da oferta educacional porque cria condições institucionais para aproveitar a ampliação do acesso, a inclusão, a permanência e as ofertas flexíveis. Essa combinação permite converter capacidades já existentes da modalidade em ganhos de qualidade, alcance e maturidade no PDI.</t>
  </si>
  <si>
    <t>Utilizar investimento em infraestrutura tecnológica da EaD para apoiar a ampliação do acesso, a inclusão, a permanência e as ofertas flexíveis no planejamento e na execução da EaD. Resultado esperado: Capacidade tecnológica, informacional e pedagógica fortalecida para produção de conteúdos, acompanhamento dos estudantes e inovação na modalidade.</t>
  </si>
  <si>
    <t>Utilizar investimento em infraestrutura tecnológica da EaD para apoiar a ampliação do acesso, a inclusão, a permanência e as ofertas flexíveis no planejamento e na execução da EaD.</t>
  </si>
  <si>
    <t>Relação direta e central entre investimento em infraestrutura tecnológica da EaD e a ampliação do acesso, a inclusão, a permanência e as ofertas flexíveis, com capacidade de subsidiar estratégia estruturante para a EaD no PDI.</t>
  </si>
  <si>
    <t>A força relacionada a investimento em infraestrutura tecnológica da EaD se conecta a Governança, gestão por resultados e maturidade institucional porque cria condições institucionais para aproveitar a governança, a gestão por resultados, a transparência e a maturidade institucional. Essa combinação permite converter capacidades já existentes da modalidade em ganhos de qualidade, alcance e maturidade no PDI.</t>
  </si>
  <si>
    <t>Utilizar investimento em infraestrutura tecnológica da EaD para apoiar a governança, a gestão por resultados, a transparência e a maturidade institucional no planejamento e na execução da EaD. Resultado esperado: Capacidade tecnológica, informacional e pedagógica fortalecida para produção de conteúdos, acompanhamento dos estudantes e inovação na modalidade.</t>
  </si>
  <si>
    <t>Utilizar investimento em infraestrutura tecnológica da EaD para apoiar a governança, a gestão por resultados, a transparência e a maturidade institucional no planejamento e na execução da EaD.</t>
  </si>
  <si>
    <t>TOTAL</t>
  </si>
  <si>
    <t>ead-forças-03</t>
  </si>
  <si>
    <t>Adequação das avaliações à realidade dos cursos</t>
  </si>
  <si>
    <t>A força relacionada a flexibilidade avaliativa alinhada à realidade dos cursos se conecta a Dados, transformação digital, IA e inovação educacional porque cria condições institucionais para aproveitar o uso de dados, IA, automação, sistemas e tecnologias educacionais. Essa combinação permite converter capacidades já existentes da modalidade em ganhos de qualidade, alcance e maturidade no PDI.</t>
  </si>
  <si>
    <t>Utilizar flexibilidade avaliativa alinhada à realidade dos cursos para apoiar o uso de dados, IA, automação, sistemas e tecnologias educacionais no planejamento e na execução da EaD. Resultado esperado: Oferta EaD ampliada com planejamento territorial, aderência social e atendimento a públicos que demandam flexibilidade de tempo, local e percurso formativo.</t>
  </si>
  <si>
    <t>Utilizar flexibilidade avaliativa alinhada à realidade dos cursos para apoiar o uso de dados, IA, automação, sistemas e tecnologias educacionais no planejamento e na execução da EaD.</t>
  </si>
  <si>
    <t>efetividade institucional; acesso, permanência e êxito; qualidade dos serviços institucionais</t>
  </si>
  <si>
    <t>O cruzamento aponta para 1-objetivo estratégico porque o resultado esperado exige coordenação institucional, articulação entre áreas e acompanhamento no ciclo do PDI, sem detalhar ainda plano de ação operacional.</t>
  </si>
  <si>
    <t>Cruzamentos com Alto Potencial</t>
  </si>
  <si>
    <t>Item interno</t>
  </si>
  <si>
    <t># Cruzamentos</t>
  </si>
  <si>
    <t>Item externo</t>
  </si>
  <si>
    <t>Relação excessivamente indireta ou pouco específica; a estratégia resultante poderia ser formulada sem depender efetivamente dos dois itens cruzados.</t>
  </si>
  <si>
    <t>Núcleo Estratégico</t>
  </si>
  <si>
    <r>
      <rPr>
        <b/>
        <sz val="28"/>
        <color theme="1"/>
        <rFont val="Roboto"/>
      </rPr>
      <t xml:space="preserve">MATRIZ SWOT
</t>
    </r>
    <r>
      <rPr>
        <b/>
        <sz val="19"/>
        <color theme="1"/>
        <rFont val="Roboto"/>
      </rPr>
      <t>Comissão Temática de Ensino a Distância</t>
    </r>
  </si>
  <si>
    <t>Resultado Esperado</t>
  </si>
  <si>
    <t>Destino</t>
  </si>
  <si>
    <t>Estratégia</t>
  </si>
  <si>
    <t>A força relacionada a flexibilidade avaliativa alinhada à realidade dos cursos se conecta a Ampliação do acesso, inclusão e diversificação da oferta educacional porque cria condições institucionais para aproveitar a ampliação do acesso, a inclusão, a permanência e as ofertas flexíveis. Essa combinação permite converter capacidades já existentes da modalidade em ganhos de qualidade, alcance e maturidade no PDI.</t>
  </si>
  <si>
    <t>Forças</t>
  </si>
  <si>
    <t>Utilizar flexibilidade avaliativa alinhada à realidade dos cursos para apoiar a ampliação do acesso, a inclusão, a permanência e as ofertas flexíveis no planejamento e na execução da EaD. Resultado esperado: Ofertas EaD pedagogicamente consistentes, avaliadas de forma adequada e mais atrativas para estudantes com diferentes perfis.</t>
  </si>
  <si>
    <t>Oportunidades</t>
  </si>
  <si>
    <t>Utilizar flexibilidade avaliativa alinhada à realidade dos cursos para apoiar a ampliação do acesso, a inclusão, a permanência e as ofertas flexíveis no planejamento e na execução da EaD.</t>
  </si>
  <si>
    <t>O cruzamento aponta para 3-diretriz temática porque o resultado esperado exige coordenação institucional, articulação entre áreas e acompanhamento no ciclo do PDI, sem detalhar ainda plano de ação operacional.</t>
  </si>
  <si>
    <t xml:space="preserve">
    - Existência de política ou regulamentação para EaD
    - Investimento em infraestrutura tecnológica da EaD
    - Adequação das avaliações à realidade dos cursos
    - Estruturação pedagógica e participação docente
</t>
  </si>
  <si>
    <t xml:space="preserve">
    - Dados, transformação digital, IA e inovação educacional
    - Articulação com o setor produtivo, arranjos locais e desenvolvimento regional
    - Políticas públicas, articulação governamental e fortalecimento da EPT
    - Ampliação do acesso, inclusão e diversificação da oferta educacional
    - Governança, gestão por resultados e maturidade institucional</t>
  </si>
  <si>
    <t>Fraquezas</t>
  </si>
  <si>
    <t>Ameaças</t>
  </si>
  <si>
    <t xml:space="preserve">
    - Política institucional, governança e regulação da EaD
    - Suporte pedagógico, acompanhamento e permanência estudantil
    - Oferta EaD insuficiente e desigual entre campi
    - Infraestrutura tecnológica e produção de conteúdos digitais
    - Capacitação para atuação docente e técnico-pedagógica na EaD
</t>
  </si>
  <si>
    <t xml:space="preserve">
    - Restrição, instabilidade orçamentária e dependência de fontes extraordinárias
    - Instabilidade político-institucional e fragilidade de articulação estratégica
    - Vulnerabilidade social, barreiras de acesso e ameaças à permanência discente
    - Mudanças socioculturais, baixa atratividade da oferta e fragilidade da imagem institucional
    - Provimento de pessoal, carreira pública e distribuição de cargos e funções</t>
  </si>
  <si>
    <t>ead-forças-07</t>
  </si>
  <si>
    <t>Estruturação pedagógica e participação docente</t>
  </si>
  <si>
    <t>A força relacionada a estruturação pedagógica e participação docente na EaD se conecta a Dados, transformação digital, IA e inovação educacional porque cria condições institucionais para aproveitar o uso de dados, IA, automação, sistemas e tecnologias educacionais. Essa combinação permite converter capacidades já existentes da modalidade em ganhos de qualidade, alcance e maturidade no PDI.</t>
  </si>
  <si>
    <t>Utilizar estruturação pedagógica e participação docente na EaD para apoiar o uso de dados, IA, automação, sistemas e tecnologias educacionais no planejamento e na execução da EaD. Resultado esperado: Oferta EaD ampliada com planejamento territorial, aderência social e atendimento a públicos que demandam flexibilidade de tempo, local e percurso formativo.</t>
  </si>
  <si>
    <t>Utilizar estruturação pedagógica e participação docente na EaD para apoiar o uso de dados, IA, automação, sistemas e tecnologias educacionais no planejamento e na execução da EaD.</t>
  </si>
  <si>
    <t>efetividade institucional; inovação e transformação digital; integração sistêmica</t>
  </si>
  <si>
    <t>Relação direta e central entre estruturação pedagógica e participação docente na EaD e o uso de dados, IA, automação, sistemas e tecnologias educacionais, com capacidade de subsidiar estratégia estruturante para a EaD no PDI.</t>
  </si>
  <si>
    <t>A força relacionada a estruturação pedagógica e participação docente na EaD se conecta a Articulação com o setor produtivo, arranjos locais e desenvolvimento regional porque cria condições institucionais para aproveitar a articulação com setor produtivo, arranjos locais e demandas regionais. Essa combinação permite converter capacidades já existentes da modalidade em ganhos de qualidade, alcance e maturidade no PDI.</t>
  </si>
  <si>
    <t>Utilizar estruturação pedagógica e participação docente na EaD para apoiar a articulação com setor produtivo, arranjos locais e demandas regionais no planejamento e na execução da EaD. Resultado esperado: Cursos e ações EaD mais alinhados às demandas regionais, ao setor produtivo e às necessidades formativas dos territórios.</t>
  </si>
  <si>
    <t>Utilizar estruturação pedagógica e participação docente na EaD para apoiar a articulação com setor produtivo, arranjos locais e demandas regionais no planejamento e na execução da EaD.</t>
  </si>
  <si>
    <t>A força relacionada a estruturação pedagógica e participação docente na EaD se conecta a Políticas públicas, articulação governamental e fortalecimento da EPT porque cria condições institucionais para aproveitar as políticas públicas, a cooperação governamental e o fortalecimento da EPT. Essa combinação permite converter capacidades já existentes da modalidade em ganhos de qualidade, alcance e maturidade no PDI.</t>
  </si>
  <si>
    <t>Utilizar estruturação pedagógica e participação docente na EaD para apoiar as políticas públicas, a cooperação governamental e o fortalecimento da EPT no planejamento e na execução da EaD. Resultado esperado: Ofertas EaD pedagogicamente consistentes, avaliadas de forma adequada e mais atrativas para estudantes com diferentes perfis.</t>
  </si>
  <si>
    <t>Utilizar estruturação pedagógica e participação docente na EaD para apoiar as políticas públicas, a cooperação governamental e o fortalecimento da EPT no planejamento e na execução da EaD.</t>
  </si>
  <si>
    <t>A força relacionada a estruturação pedagógica e participação docente na EaD se conecta a Ampliação do acesso, inclusão e diversificação da oferta educacional porque cria condições institucionais para aproveitar a ampliação do acesso, a inclusão, a permanência e as ofertas flexíveis. Essa combinação permite converter capacidades já existentes da modalidade em ganhos de qualidade, alcance e maturidade no PDI.</t>
  </si>
  <si>
    <t>Utilizar estruturação pedagógica e participação docente na EaD para apoiar a ampliação do acesso, a inclusão, a permanência e as ofertas flexíveis no planejamento e na execução da EaD. Resultado esperado: Ofertas EaD pedagogicamente consistentes, avaliadas de forma adequada e mais atrativas para estudantes com diferentes perfis.</t>
  </si>
  <si>
    <t>Utilizar estruturação pedagógica e participação docente na EaD para apoiar a ampliação do acesso, a inclusão, a permanência e as ofertas flexíveis no planejamento e na execução da EaD.</t>
  </si>
  <si>
    <t>Relação direta e central entre estruturação pedagógica e participação docente na EaD e a ampliação do acesso, a inclusão, a permanência e as ofertas flexíveis, com capacidade de subsidiar estratégia estruturante para a EaD no PDI.</t>
  </si>
  <si>
    <t>A força relacionada a estruturação pedagógica e participação docente na EaD se conecta a Governança, gestão por resultados e maturidade institucional porque cria condições institucionais para aproveitar a governança, a gestão por resultados, a transparência e a maturidade institucional. Essa combinação permite converter capacidades já existentes da modalidade em ganhos de qualidade, alcance e maturidade no PDI.</t>
  </si>
  <si>
    <t>Utilizar estruturação pedagógica e participação docente na EaD para apoiar a governança, a gestão por resultados, a transparência e a maturidade institucional no planejamento e na execução da EaD. Resultado esperado: Ofertas EaD pedagogicamente consistentes, avaliadas de forma adequada e mais atrativas para estudantes com diferentes perfis.</t>
  </si>
  <si>
    <t>Utilizar estruturação pedagógica e participação docente na EaD para apoiar a governança, a gestão por resultados, a transparência e a maturidade institucional no planejamento e na execução da EaD.</t>
  </si>
  <si>
    <t>Relação direta e central entre estruturação pedagógica e participação docente na EaD e a governança, a gestão por resultados, a transparência e a maturidade institucional, com capacidade de subsidiar estratégia estruturante para a EaD no PDI.</t>
  </si>
  <si>
    <t>Fraqueza + Oportunidade</t>
  </si>
  <si>
    <t>ead-fraquezas-02</t>
  </si>
  <si>
    <t>Política institucional, governança e regulação da EaD</t>
  </si>
  <si>
    <t>A fragilidade relacionada a ausência de política institucional consolidada e governança da EaD limita o aproveitamento de Dados, transformação digital, IA e inovação educacional porque reduz a capacidade institucional de transformar o uso de dados, IA, automação, sistemas e tecnologias educacionais em resultados consistentes. A mitigação dessa fragilidade é condição para que a EaD contribua de forma planejada para acesso, qualidade e efetividade institucional.</t>
  </si>
  <si>
    <t>Enfrentar ausência de política institucional consolidada e governança da EaD para viabilizar o aproveitamento de o uso de dados, IA, automação, sistemas e tecnologias educacionais na EaD. Resultado esperado: EaD institucionalizada, regulada e acompanhada por critérios, fluxos, responsabilidades e mecanismos de gestão por resultados.</t>
  </si>
  <si>
    <t>Enfrentar ausência de política institucional consolidada e governança da EaD para viabilizar o aproveitamento de o uso de dados, IA, automação, sistemas e tecnologias educacionais na EaD.</t>
  </si>
  <si>
    <t>governança institucional; maturidade de gestão; segurança jurídica</t>
  </si>
  <si>
    <t>A fragilidade relacionada a ausência de política institucional consolidada e governança da EaD limita o aproveitamento de Articulação com o setor produtivo, arranjos locais e desenvolvimento regional porque reduz a capacidade institucional de transformar a articulação com setor produtivo, arranjos locais e demandas regionais em resultados consistentes. A mitigação dessa fragilidade é condição para que a EaD contribua de forma planejada para acesso, qualidade e efetividade institucional.</t>
  </si>
  <si>
    <t>Enfrentar ausência de política institucional consolidada e governança da EaD para viabilizar o aproveitamento de a articulação com setor produtivo, arranjos locais e demandas regionais na EaD. Resultado esperado: EaD institucionalizada, regulada e acompanhada por critérios, fluxos, responsabilidades e mecanismos de gestão por resultados.</t>
  </si>
  <si>
    <t>Enfrentar ausência de política institucional consolidada e governança da EaD para viabilizar o aproveitamento de a articulação com setor produtivo, arranjos locais e demandas regionais na EaD.</t>
  </si>
  <si>
    <t>A fragilidade relacionada a ausência de política institucional consolidada e governança da EaD limita o aproveitamento de Políticas públicas, articulação governamental e fortalecimento da EPT porque reduz a capacidade institucional de transformar as políticas públicas, a cooperação governamental e o fortalecimento da EPT em resultados consistentes. A mitigação dessa fragilidade é condição para que a EaD contribua de forma planejada para acesso, qualidade e efetividade institucional.</t>
  </si>
  <si>
    <t>Enfrentar ausência de política institucional consolidada e governança da EaD para viabilizar o aproveitamento de as políticas públicas, a cooperação governamental e o fortalecimento da EPT na EaD. Resultado esperado: EaD institucionalizada, regulada e acompanhada por critérios, fluxos, responsabilidades e mecanismos de gestão por resultados.</t>
  </si>
  <si>
    <t>Enfrentar ausência de política institucional consolidada e governança da EaD para viabilizar o aproveitamento de as políticas públicas, a cooperação governamental e o fortalecimento da EPT na EaD.</t>
  </si>
  <si>
    <t>Relação direta e central entre ausência de política institucional consolidada e governança da EaD e as políticas públicas, a cooperação governamental e o fortalecimento da EPT, com capacidade de subsidiar estratégia estruturante para a EaD no PDI.</t>
  </si>
  <si>
    <t>A fragilidade relacionada a ausência de política institucional consolidada e governança da EaD limita o aproveitamento de Ampliação do acesso, inclusão e diversificação da oferta educacional porque reduz a capacidade institucional de transformar a ampliação do acesso, a inclusão, a permanência e as ofertas flexíveis em resultados consistentes. A mitigação dessa fragilidade é condição para que a EaD contribua de forma planejada para acesso, qualidade e efetividade institucional.</t>
  </si>
  <si>
    <t>Enfrentar ausência de política institucional consolidada e governança da EaD para viabilizar o aproveitamento de a ampliação do acesso, a inclusão, a permanência e as ofertas flexíveis na EaD. Resultado esperado: EaD institucionalizada, regulada e acompanhada por critérios, fluxos, responsabilidades e mecanismos de gestão por resultados.</t>
  </si>
  <si>
    <t>Enfrentar ausência de política institucional consolidada e governança da EaD para viabilizar o aproveitamento de a ampliação do acesso, a inclusão, a permanência e as ofertas flexíveis na EaD.</t>
  </si>
  <si>
    <t>A fragilidade relacionada a ausência de política institucional consolidada e governança da EaD limita o aproveitamento de Governança, gestão por resultados e maturidade institucional porque reduz a capacidade institucional de transformar a governança, a gestão por resultados, a transparência e a maturidade institucional em resultados consistentes. A mitigação dessa fragilidade é condição para que a EaD contribua de forma planejada para acesso, qualidade e efetividade institucional.</t>
  </si>
  <si>
    <t>Enfrentar ausência de política institucional consolidada e governança da EaD para viabilizar o aproveitamento de a governança, a gestão por resultados, a transparência e a maturidade institucional na EaD. Resultado esperado: EaD institucionalizada, regulada e acompanhada por critérios, fluxos, responsabilidades e mecanismos de gestão por resultados.</t>
  </si>
  <si>
    <t>Enfrentar ausência de política institucional consolidada e governança da EaD para viabilizar o aproveitamento de a governança, a gestão por resultados, a transparência e a maturidade institucional na EaD.</t>
  </si>
  <si>
    <t>Relação direta e central entre ausência de política institucional consolidada e governança da EaD e a governança, a gestão por resultados, a transparência e a maturidade institucional, com capacidade de subsidiar estratégia estruturante para a EaD no PDI.</t>
  </si>
  <si>
    <t>ead-fraquezas-06</t>
  </si>
  <si>
    <t>Suporte pedagógico, acompanhamento e permanência estudantil</t>
  </si>
  <si>
    <t>A fragilidade relacionada a insuficiência de suporte pedagógico e acompanhamento dos estudantes EaD limita o aproveitamento de Dados, transformação digital, IA e inovação educacional porque reduz a capacidade institucional de transformar o uso de dados, IA, automação, sistemas e tecnologias educacionais em resultados consistentes. A mitigação dessa fragilidade é condição para que a EaD contribua de forma planejada para acesso, qualidade e efetividade institucional.</t>
  </si>
  <si>
    <t>Enfrentar insuficiência de suporte pedagógico e acompanhamento dos estudantes EaD para viabilizar o aproveitamento de o uso de dados, IA, automação, sistemas e tecnologias educacionais na EaD. Resultado esperado: Redução de barreiras de permanência e melhoria do acompanhamento acadêmico, pedagógico e comunicacional dos estudantes da modalidade.</t>
  </si>
  <si>
    <t>Enfrentar insuficiência de suporte pedagógico e acompanhamento dos estudantes EaD para viabilizar o aproveitamento de o uso de dados, IA, automação, sistemas e tecnologias educacionais na EaD.</t>
  </si>
  <si>
    <t>acesso, permanência e êxito; efetividade institucional; qualidade dos serviços institucionais</t>
  </si>
  <si>
    <t>Relação direta e central entre insuficiência de suporte pedagógico e acompanhamento dos estudantes EaD e o uso de dados, IA, automação, sistemas e tecnologias educacionais, com capacidade de subsidiar estratégia estruturante para a EaD no PDI.</t>
  </si>
  <si>
    <t>A fragilidade relacionada a insuficiência de suporte pedagógico e acompanhamento dos estudantes EaD limita o aproveitamento de Políticas públicas, articulação governamental e fortalecimento da EPT porque reduz a capacidade institucional de transformar as políticas públicas, a cooperação governamental e o fortalecimento da EPT em resultados consistentes. A mitigação dessa fragilidade é condição para que a EaD contribua de forma planejada para acesso, qualidade e efetividade institucional.</t>
  </si>
  <si>
    <t>Enfrentar insuficiência de suporte pedagógico e acompanhamento dos estudantes EaD para viabilizar o aproveitamento de as políticas públicas, a cooperação governamental e o fortalecimento da EPT na EaD. Resultado esperado: Redução de barreiras de permanência e melhoria do acompanhamento acadêmico, pedagógico e comunicacional dos estudantes da modalidade.</t>
  </si>
  <si>
    <t>Enfrentar insuficiência de suporte pedagógico e acompanhamento dos estudantes EaD para viabilizar o aproveitamento de as políticas públicas, a cooperação governamental e o fortalecimento da EPT na EaD.</t>
  </si>
  <si>
    <t>A fragilidade relacionada a insuficiência de suporte pedagógico e acompanhamento dos estudantes EaD limita o aproveitamento de Ampliação do acesso, inclusão e diversificação da oferta educacional porque reduz a capacidade institucional de transformar a ampliação do acesso, a inclusão, a permanência e as ofertas flexíveis em resultados consistentes. A mitigação dessa fragilidade é condição para que a EaD contribua de forma planejada para acesso, qualidade e efetividade institucional.</t>
  </si>
  <si>
    <t>Enfrentar insuficiência de suporte pedagógico e acompanhamento dos estudantes EaD para viabilizar o aproveitamento de a ampliação do acesso, a inclusão, a permanência e as ofertas flexíveis na EaD. Resultado esperado: Redução de barreiras de permanência e melhoria do acompanhamento acadêmico, pedagógico e comunicacional dos estudantes da modalidade.</t>
  </si>
  <si>
    <t>Enfrentar insuficiência de suporte pedagógico e acompanhamento dos estudantes EaD para viabilizar o aproveitamento de a ampliação do acesso, a inclusão, a permanência e as ofertas flexíveis na EaD.</t>
  </si>
  <si>
    <t>Relação direta e central entre insuficiência de suporte pedagógico e acompanhamento dos estudantes EaD e a ampliação do acesso, a inclusão, a permanência e as ofertas flexíveis, com capacidade de subsidiar estratégia estruturante para a EaD no PDI.</t>
  </si>
  <si>
    <t>A fragilidade relacionada a insuficiência de suporte pedagógico e acompanhamento dos estudantes EaD limita o aproveitamento de Governança, gestão por resultados e maturidade institucional porque reduz a capacidade institucional de transformar a governança, a gestão por resultados, a transparência e a maturidade institucional em resultados consistentes. A mitigação dessa fragilidade é condição para que a EaD contribua de forma planejada para acesso, qualidade e efetividade institucional.</t>
  </si>
  <si>
    <t>Enfrentar insuficiência de suporte pedagógico e acompanhamento dos estudantes EaD para viabilizar o aproveitamento de a governança, a gestão por resultados, a transparência e a maturidade institucional na EaD. Resultado esperado: Redução de barreiras de permanência e melhoria do acompanhamento acadêmico, pedagógico e comunicacional dos estudantes da modalidade.</t>
  </si>
  <si>
    <t>Enfrentar insuficiência de suporte pedagógico e acompanhamento dos estudantes EaD para viabilizar o aproveitamento de a governança, a gestão por resultados, a transparência e a maturidade institucional na EaD.</t>
  </si>
  <si>
    <t>ead-fraquezas-01</t>
  </si>
  <si>
    <t>Oferta EaD insuficiente e desigual entre campi</t>
  </si>
  <si>
    <t>A fragilidade relacionada a oferta EaD insuficiente e desigual entre campi limita o aproveitamento de Dados, transformação digital, IA e inovação educacional porque reduz a capacidade institucional de transformar o uso de dados, IA, automação, sistemas e tecnologias educacionais em resultados consistentes. A mitigação dessa fragilidade é condição para que a EaD contribua de forma planejada para acesso, qualidade e efetividade institucional.</t>
  </si>
  <si>
    <t>Enfrentar oferta EaD insuficiente e desigual entre campi para viabilizar o aproveitamento de o uso de dados, IA, automação, sistemas e tecnologias educacionais na EaD. Resultado esperado: Oferta EaD ampliada com planejamento territorial, aderência social e atendimento a públicos que demandam flexibilidade de tempo, local e percurso formativo.</t>
  </si>
  <si>
    <t>Enfrentar oferta EaD insuficiente e desigual entre campi para viabilizar o aproveitamento de o uso de dados, IA, automação, sistemas e tecnologias educacionais na EaD.</t>
  </si>
  <si>
    <t>acesso, permanência e êxito; articulação territorial; efetividade institucional</t>
  </si>
  <si>
    <t>A fragilidade relacionada a oferta EaD insuficiente e desigual entre campi limita o aproveitamento de Articulação com o setor produtivo, arranjos locais e desenvolvimento regional porque reduz a capacidade institucional de transformar a articulação com setor produtivo, arranjos locais e demandas regionais em resultados consistentes. A mitigação dessa fragilidade é condição para que a EaD contribua de forma planejada para acesso, qualidade e efetividade institucional.</t>
  </si>
  <si>
    <t>Enfrentar oferta EaD insuficiente e desigual entre campi para viabilizar o aproveitamento de a articulação com setor produtivo, arranjos locais e demandas regionais na EaD. Resultado esperado: Cursos e ações EaD mais alinhados às demandas regionais, ao setor produtivo e às necessidades formativas dos territórios.</t>
  </si>
  <si>
    <t>Enfrentar oferta EaD insuficiente e desigual entre campi para viabilizar o aproveitamento de a articulação com setor produtivo, arranjos locais e demandas regionais na EaD.</t>
  </si>
  <si>
    <t>Relação direta e central entre oferta EaD insuficiente e desigual entre campi e a articulação com setor produtivo, arranjos locais e demandas regionais, com capacidade de subsidiar estratégia estruturante para a EaD no PDI.</t>
  </si>
  <si>
    <t>A fragilidade relacionada a oferta EaD insuficiente e desigual entre campi limita o aproveitamento de Políticas públicas, articulação governamental e fortalecimento da EPT porque reduz a capacidade institucional de transformar as políticas públicas, a cooperação governamental e o fortalecimento da EPT em resultados consistentes. A mitigação dessa fragilidade é condição para que a EaD contribua de forma planejada para acesso, qualidade e efetividade institucional.</t>
  </si>
  <si>
    <t>Enfrentar oferta EaD insuficiente e desigual entre campi para viabilizar o aproveitamento de as políticas públicas, a cooperação governamental e o fortalecimento da EPT na EaD. Resultado esperado: Oferta EaD ampliada com planejamento territorial, aderência social e atendimento a públicos que demandam flexibilidade de tempo, local e percurso formativo.</t>
  </si>
  <si>
    <t>Enfrentar oferta EaD insuficiente e desigual entre campi para viabilizar o aproveitamento de as políticas públicas, a cooperação governamental e o fortalecimento da EPT na EaD.</t>
  </si>
  <si>
    <t>Relação direta e central entre oferta EaD insuficiente e desigual entre campi e as políticas públicas, a cooperação governamental e o fortalecimento da EPT, com capacidade de subsidiar estratégia estruturante para a EaD no PDI.</t>
  </si>
  <si>
    <t>A fragilidade relacionada a oferta EaD insuficiente e desigual entre campi limita o aproveitamento de Ampliação do acesso, inclusão e diversificação da oferta educacional porque reduz a capacidade institucional de transformar a ampliação do acesso, a inclusão, a permanência e as ofertas flexíveis em resultados consistentes. A mitigação dessa fragilidade é condição para que a EaD contribua de forma planejada para acesso, qualidade e efetividade institucional.</t>
  </si>
  <si>
    <t>Enfrentar oferta EaD insuficiente e desigual entre campi para viabilizar o aproveitamento de a ampliação do acesso, a inclusão, a permanência e as ofertas flexíveis na EaD. Resultado esperado: Oferta EaD ampliada com planejamento territorial, aderência social e atendimento a públicos que demandam flexibilidade de tempo, local e percurso formativo.</t>
  </si>
  <si>
    <t>Enfrentar oferta EaD insuficiente e desigual entre campi para viabilizar o aproveitamento de a ampliação do acesso, a inclusão, a permanência e as ofertas flexíveis na EaD.</t>
  </si>
  <si>
    <t>Relação direta e central entre oferta EaD insuficiente e desigual entre campi e a ampliação do acesso, a inclusão, a permanência e as ofertas flexíveis, com capacidade de subsidiar estratégia estruturante para a EaD no PDI.</t>
  </si>
  <si>
    <t>A fragilidade relacionada a oferta EaD insuficiente e desigual entre campi limita o aproveitamento de Governança, gestão por resultados e maturidade institucional porque reduz a capacidade institucional de transformar a governança, a gestão por resultados, a transparência e a maturidade institucional em resultados consistentes. A mitigação dessa fragilidade é condição para que a EaD contribua de forma planejada para acesso, qualidade e efetividade institucional.</t>
  </si>
  <si>
    <t>Enfrentar oferta EaD insuficiente e desigual entre campi para viabilizar o aproveitamento de a governança, a gestão por resultados, a transparência e a maturidade institucional na EaD. Resultado esperado: Oferta EaD ampliada com planejamento territorial, aderência social e atendimento a públicos que demandam flexibilidade de tempo, local e percurso formativo.</t>
  </si>
  <si>
    <t>Enfrentar oferta EaD insuficiente e desigual entre campi para viabilizar o aproveitamento de a governança, a gestão por resultados, a transparência e a maturidade institucional na EaD.</t>
  </si>
  <si>
    <t>ead-fraquezas-05</t>
  </si>
  <si>
    <t>Infraestrutura tecnológica e produção de conteúdos digitais</t>
  </si>
  <si>
    <t>A fragilidade relacionada a infraestrutura tecnológica e produção de conteúdos digitais insuficientes limita o aproveitamento de Dados, transformação digital, IA e inovação educacional porque reduz a capacidade institucional de transformar o uso de dados, IA, automação, sistemas e tecnologias educacionais em resultados consistentes. A mitigação dessa fragilidade é condição para que a EaD contribua de forma planejada para acesso, qualidade e efetividade institucional.</t>
  </si>
  <si>
    <t>Enfrentar infraestrutura tecnológica e produção de conteúdos digitais insuficientes para viabilizar o aproveitamento de o uso de dados, IA, automação, sistemas e tecnologias educacionais na EaD. Resultado esperado: Capacidade tecnológica, informacional e pedagógica fortalecida para produção de conteúdos, acompanhamento dos estudantes e inovação na modalidade.</t>
  </si>
  <si>
    <t>Enfrentar infraestrutura tecnológica e produção de conteúdos digitais insuficientes para viabilizar o aproveitamento de o uso de dados, IA, automação, sistemas e tecnologias educacionais na EaD.</t>
  </si>
  <si>
    <t>Relação direta e central entre infraestrutura tecnológica e produção de conteúdos digitais insuficientes e o uso de dados, IA, automação, sistemas e tecnologias educacionais, com capacidade de subsidiar estratégia estruturante para a EaD no PDI.</t>
  </si>
  <si>
    <t>A fragilidade relacionada a infraestrutura tecnológica e produção de conteúdos digitais insuficientes limita o aproveitamento de Articulação com o setor produtivo, arranjos locais e desenvolvimento regional porque reduz a capacidade institucional de transformar a articulação com setor produtivo, arranjos locais e demandas regionais em resultados consistentes. A mitigação dessa fragilidade é condição para que a EaD contribua de forma planejada para acesso, qualidade e efetividade institucional.</t>
  </si>
  <si>
    <t>Enfrentar infraestrutura tecnológica e produção de conteúdos digitais insuficientes para viabilizar o aproveitamento de a articulação com setor produtivo, arranjos locais e demandas regionais na EaD. Resultado esperado: Capacidade tecnológica, informacional e pedagógica fortalecida para produção de conteúdos, acompanhamento dos estudantes e inovação na modalidade.</t>
  </si>
  <si>
    <t>Enfrentar infraestrutura tecnológica e produção de conteúdos digitais insuficientes para viabilizar o aproveitamento de a articulação com setor produtivo, arranjos locais e demandas regionais na EaD.</t>
  </si>
  <si>
    <t>A fragilidade relacionada a infraestrutura tecnológica e produção de conteúdos digitais insuficientes limita o aproveitamento de Políticas públicas, articulação governamental e fortalecimento da EPT porque reduz a capacidade institucional de transformar as políticas públicas, a cooperação governamental e o fortalecimento da EPT em resultados consistentes. A mitigação dessa fragilidade é condição para que a EaD contribua de forma planejada para acesso, qualidade e efetividade institucional.</t>
  </si>
  <si>
    <t>Enfrentar infraestrutura tecnológica e produção de conteúdos digitais insuficientes para viabilizar o aproveitamento de as políticas públicas, a cooperação governamental e o fortalecimento da EPT na EaD. Resultado esperado: Capacidade tecnológica, informacional e pedagógica fortalecida para produção de conteúdos, acompanhamento dos estudantes e inovação na modalidade.</t>
  </si>
  <si>
    <t>Enfrentar infraestrutura tecnológica e produção de conteúdos digitais insuficientes para viabilizar o aproveitamento de as políticas públicas, a cooperação governamental e o fortalecimento da EPT na EaD.</t>
  </si>
  <si>
    <t>A fragilidade relacionada a infraestrutura tecnológica e produção de conteúdos digitais insuficientes limita o aproveitamento de Ampliação do acesso, inclusão e diversificação da oferta educacional porque reduz a capacidade institucional de transformar a ampliação do acesso, a inclusão, a permanência e as ofertas flexíveis em resultados consistentes. A mitigação dessa fragilidade é condição para que a EaD contribua de forma planejada para acesso, qualidade e efetividade institucional.</t>
  </si>
  <si>
    <t>Enfrentar infraestrutura tecnológica e produção de conteúdos digitais insuficientes para viabilizar o aproveitamento de a ampliação do acesso, a inclusão, a permanência e as ofertas flexíveis na EaD. Resultado esperado: Capacidade tecnológica, informacional e pedagógica fortalecida para produção de conteúdos, acompanhamento dos estudantes e inovação na modalidade.</t>
  </si>
  <si>
    <t>Enfrentar infraestrutura tecnológica e produção de conteúdos digitais insuficientes para viabilizar o aproveitamento de a ampliação do acesso, a inclusão, a permanência e as ofertas flexíveis na EaD.</t>
  </si>
  <si>
    <t>A fragilidade relacionada a infraestrutura tecnológica e produção de conteúdos digitais insuficientes limita o aproveitamento de Governança, gestão por resultados e maturidade institucional porque reduz a capacidade institucional de transformar a governança, a gestão por resultados, a transparência e a maturidade institucional em resultados consistentes. A mitigação dessa fragilidade é condição para que a EaD contribua de forma planejada para acesso, qualidade e efetividade institucional.</t>
  </si>
  <si>
    <t>Enfrentar infraestrutura tecnológica e produção de conteúdos digitais insuficientes para viabilizar o aproveitamento de a governança, a gestão por resultados, a transparência e a maturidade institucional na EaD. Resultado esperado: Capacidade tecnológica, informacional e pedagógica fortalecida para produção de conteúdos, acompanhamento dos estudantes e inovação na modalidade.</t>
  </si>
  <si>
    <t>Enfrentar infraestrutura tecnológica e produção de conteúdos digitais insuficientes para viabilizar o aproveitamento de a governança, a gestão por resultados, a transparência e a maturidade institucional na EaD.</t>
  </si>
  <si>
    <t>ead-fraquezas-07</t>
  </si>
  <si>
    <t>Capacitação para atuação docente e técnico-pedagógica na EaD</t>
  </si>
  <si>
    <t>A fragilidade relacionada a insuficiência de capacitação para atuação docente e técnico-pedagógica na EaD limita o aproveitamento de Dados, transformação digital, IA e inovação educacional porque reduz a capacidade institucional de transformar o uso de dados, IA, automação, sistemas e tecnologias educacionais em resultados consistentes. A mitigação dessa fragilidade é condição para que a EaD contribua de forma planejada para acesso, qualidade e efetividade institucional.</t>
  </si>
  <si>
    <t>Enfrentar insuficiência de capacitação para atuação docente e técnico-pedagógica na EaD para viabilizar o aproveitamento de o uso de dados, IA, automação, sistemas e tecnologias educacionais na EaD. Resultado esperado: Servidores mais preparados para planejar, mediar, avaliar e gerir processos educativos próprios da EaD.</t>
  </si>
  <si>
    <t>Enfrentar insuficiência de capacitação para atuação docente e técnico-pedagógica na EaD para viabilizar o aproveitamento de o uso de dados, IA, automação, sistemas e tecnologias educacionais na EaD.</t>
  </si>
  <si>
    <t>maturidade de gestão; qualidade dos serviços institucionais; inovação e transformação digital</t>
  </si>
  <si>
    <t>Relação direta e central entre insuficiência de capacitação para atuação docente e técnico-pedagógica na EaD e o uso de dados, IA, automação, sistemas e tecnologias educacionais, com capacidade de subsidiar estratégia estruturante para a EaD no PDI.</t>
  </si>
  <si>
    <t>A fragilidade relacionada a insuficiência de capacitação para atuação docente e técnico-pedagógica na EaD limita o aproveitamento de Políticas públicas, articulação governamental e fortalecimento da EPT porque reduz a capacidade institucional de transformar as políticas públicas, a cooperação governamental e o fortalecimento da EPT em resultados consistentes. A mitigação dessa fragilidade é condição para que a EaD contribua de forma planejada para acesso, qualidade e efetividade institucional.</t>
  </si>
  <si>
    <t>Enfrentar insuficiência de capacitação para atuação docente e técnico-pedagógica na EaD para viabilizar o aproveitamento de as políticas públicas, a cooperação governamental e o fortalecimento da EPT na EaD. Resultado esperado: Servidores mais preparados para planejar, mediar, avaliar e gerir processos educativos próprios da EaD.</t>
  </si>
  <si>
    <t>Enfrentar insuficiência de capacitação para atuação docente e técnico-pedagógica na EaD para viabilizar o aproveitamento de as políticas públicas, a cooperação governamental e o fortalecimento da EPT na EaD.</t>
  </si>
  <si>
    <t>A fragilidade relacionada a insuficiência de capacitação para atuação docente e técnico-pedagógica na EaD limita o aproveitamento de Ampliação do acesso, inclusão e diversificação da oferta educacional porque reduz a capacidade institucional de transformar a ampliação do acesso, a inclusão, a permanência e as ofertas flexíveis em resultados consistentes. A mitigação dessa fragilidade é condição para que a EaD contribua de forma planejada para acesso, qualidade e efetividade institucional.</t>
  </si>
  <si>
    <t>Enfrentar insuficiência de capacitação para atuação docente e técnico-pedagógica na EaD para viabilizar o aproveitamento de a ampliação do acesso, a inclusão, a permanência e as ofertas flexíveis na EaD. Resultado esperado: Servidores mais preparados para planejar, mediar, avaliar e gerir processos educativos próprios da EaD.</t>
  </si>
  <si>
    <t>Enfrentar insuficiência de capacitação para atuação docente e técnico-pedagógica na EaD para viabilizar o aproveitamento de a ampliação do acesso, a inclusão, a permanência e as ofertas flexíveis na EaD.</t>
  </si>
  <si>
    <t>A fragilidade relacionada a insuficiência de capacitação para atuação docente e técnico-pedagógica na EaD limita o aproveitamento de Governança, gestão por resultados e maturidade institucional porque reduz a capacidade institucional de transformar a governança, a gestão por resultados, a transparência e a maturidade institucional em resultados consistentes. A mitigação dessa fragilidade é condição para que a EaD contribua de forma planejada para acesso, qualidade e efetividade institucional.</t>
  </si>
  <si>
    <t>Enfrentar insuficiência de capacitação para atuação docente e técnico-pedagógica na EaD para viabilizar o aproveitamento de a governança, a gestão por resultados, a transparência e a maturidade institucional na EaD. Resultado esperado: Servidores mais preparados para planejar, mediar, avaliar e gerir processos educativos próprios da EaD.</t>
  </si>
  <si>
    <t>Enfrentar insuficiência de capacitação para atuação docente e técnico-pedagógica na EaD para viabilizar o aproveitamento de a governança, a gestão por resultados, a transparência e a maturidade institucional na EaD.</t>
  </si>
  <si>
    <t>Força + Ameaça</t>
  </si>
  <si>
    <t>ameaça-econômico-02</t>
  </si>
  <si>
    <t>Restrição, instabilidade orçamentária e dependência de fontes extraordinárias</t>
  </si>
  <si>
    <t>ameaça-político-01a</t>
  </si>
  <si>
    <t>Instabilidade político-institucional e fragilidade de articulação estratégica</t>
  </si>
  <si>
    <t>A força relacionada a referenciais normativos internos da EaD pode contribuir para enfrentar Instabilidade político-institucional e fragilidade de articulação estratégica porque favorece uma resposta institucional mais organizada diante de a descontinuidade de políticas e a fragilidade de articulação estratégica. O cruzamento é relevante quando essa capacidade ajuda a proteger a continuidade, a qualidade ou a legitimidade da EaD.</t>
  </si>
  <si>
    <t>Mobilizar referenciais normativos internos da EaD para reduzir a exposição da EaD a a descontinuidade de políticas e a fragilidade de articulação estratégica. Resultado esperado: EaD institucionalizada, regulada e acompanhada por critérios, fluxos, responsabilidades e mecanismos de gestão por resultados.</t>
  </si>
  <si>
    <t>Mobilizar referenciais normativos internos da EaD para reduzir a exposição da EaD a a descontinuidade de políticas e a fragilidade de articulação estratégica.</t>
  </si>
  <si>
    <t>ameaça-social-04a</t>
  </si>
  <si>
    <t>Vulnerabilidade social, barreiras de acesso e ameaças à permanência discente</t>
  </si>
  <si>
    <t>ameaça-social-07a</t>
  </si>
  <si>
    <t>Mudanças socioculturais, baixa atratividade da oferta e fragilidade da imagem institucional</t>
  </si>
  <si>
    <t>ameaça-legal-18</t>
  </si>
  <si>
    <t>Provimento de pessoal, carreira pública e distribuição de cargos e funções</t>
  </si>
  <si>
    <t>A força relacionada a investimento em infraestrutura tecnológica da EaD pode contribuir para enfrentar Restrição, instabilidade orçamentária e dependência de fontes extraordinárias porque favorece uma resposta institucional mais organizada diante de a restrição e a imprevisibilidade orçamentária. O cruzamento é relevante quando essa capacidade ajuda a proteger a continuidade, a qualidade ou a legitimidade da EaD.</t>
  </si>
  <si>
    <t>Mobilizar investimento em infraestrutura tecnológica da EaD para reduzir a exposição da EaD a a restrição e a imprevisibilidade orçamentária. Resultado esperado: Capacidade tecnológica, informacional e pedagógica fortalecida para produção de conteúdos, acompanhamento dos estudantes e inovação na modalidade.</t>
  </si>
  <si>
    <t>Mobilizar investimento em infraestrutura tecnológica da EaD para reduzir a exposição da EaD a a restrição e a imprevisibilidade orçamentária.</t>
  </si>
  <si>
    <t>A força relacionada a investimento em infraestrutura tecnológica da EaD pode contribuir para enfrentar Instabilidade político-institucional e fragilidade de articulação estratégica porque favorece uma resposta institucional mais organizada diante de a descontinuidade de políticas e a fragilidade de articulação estratégica. O cruzamento é relevante quando essa capacidade ajuda a proteger a continuidade, a qualidade ou a legitimidade da EaD.</t>
  </si>
  <si>
    <t>Mobilizar investimento em infraestrutura tecnológica da EaD para reduzir a exposição da EaD a a descontinuidade de políticas e a fragilidade de articulação estratégica. Resultado esperado: Capacidade tecnológica, informacional e pedagógica fortalecida para produção de conteúdos, acompanhamento dos estudantes e inovação na modalidade.</t>
  </si>
  <si>
    <t>Mobilizar investimento em infraestrutura tecnológica da EaD para reduzir a exposição da EaD a a descontinuidade de políticas e a fragilidade de articulação estratégica.</t>
  </si>
  <si>
    <t>A força relacionada a investimento em infraestrutura tecnológica da EaD pode contribuir para enfrentar Vulnerabilidade social, barreiras de acesso e ameaças à permanência discente porque favorece uma resposta institucional mais organizada diante de a vulnerabilidade social, as barreiras de acesso e as ameaças à permanência. O cruzamento é relevante quando essa capacidade ajuda a proteger a continuidade, a qualidade ou a legitimidade da EaD.</t>
  </si>
  <si>
    <t>Mobilizar investimento em infraestrutura tecnológica da EaD para reduzir a exposição da EaD a a vulnerabilidade social, as barreiras de acesso e as ameaças à permanência. Resultado esperado: Capacidade tecnológica, informacional e pedagógica fortalecida para produção de conteúdos, acompanhamento dos estudantes e inovação na modalidade.</t>
  </si>
  <si>
    <t>Mobilizar investimento em infraestrutura tecnológica da EaD para reduzir a exposição da EaD a a vulnerabilidade social, as barreiras de acesso e as ameaças à permanência.</t>
  </si>
  <si>
    <t>A força relacionada a investimento em infraestrutura tecnológica da EaD pode contribuir para enfrentar Mudanças socioculturais, baixa atratividade da oferta e fragilidade da imagem institucional porque favorece uma resposta institucional mais organizada diante de a baixa atratividade da oferta e a fragilidade da imagem institucional. O cruzamento é relevante quando essa capacidade ajuda a proteger a continuidade, a qualidade ou a legitimidade da EaD.</t>
  </si>
  <si>
    <t>Mobilizar investimento em infraestrutura tecnológica da EaD para reduzir a exposição da EaD a a baixa atratividade da oferta e a fragilidade da imagem institucional. Resultado esperado: Capacidade tecnológica, informacional e pedagógica fortalecida para produção de conteúdos, acompanhamento dos estudantes e inovação na modalidade.</t>
  </si>
  <si>
    <t>Mobilizar investimento em infraestrutura tecnológica da EaD para reduzir a exposição da EaD a a baixa atratividade da oferta e a fragilidade da imagem institucional.</t>
  </si>
  <si>
    <t>Relação direta e central entre investimento em infraestrutura tecnológica da EaD e a baixa atratividade da oferta e a fragilidade da imagem institucional, com capacidade de subsidiar estratégia estruturante para a EaD no PDI.</t>
  </si>
  <si>
    <t>A força relacionada a estruturação pedagógica e participação docente na EaD pode contribuir para enfrentar Restrição, instabilidade orçamentária e dependência de fontes extraordinárias porque favorece uma resposta institucional mais organizada diante de a restrição e a imprevisibilidade orçamentária. O cruzamento é relevante quando essa capacidade ajuda a proteger a continuidade, a qualidade ou a legitimidade da EaD.</t>
  </si>
  <si>
    <t>Mobilizar estruturação pedagógica e participação docente na EaD para reduzir a exposição da EaD a a restrição e a imprevisibilidade orçamentária. Resultado esperado: Ofertas EaD pedagogicamente consistentes, avaliadas de forma adequada e mais atrativas para estudantes com diferentes perfis.</t>
  </si>
  <si>
    <t>Mobilizar estruturação pedagógica e participação docente na EaD para reduzir a exposição da EaD a a restrição e a imprevisibilidade orçamentária.</t>
  </si>
  <si>
    <t>A força relacionada a estruturação pedagógica e participação docente na EaD pode contribuir para enfrentar Instabilidade político-institucional e fragilidade de articulação estratégica porque favorece uma resposta institucional mais organizada diante de a descontinuidade de políticas e a fragilidade de articulação estratégica. O cruzamento é relevante quando essa capacidade ajuda a proteger a continuidade, a qualidade ou a legitimidade da EaD.</t>
  </si>
  <si>
    <t>Mobilizar estruturação pedagógica e participação docente na EaD para reduzir a exposição da EaD a a descontinuidade de políticas e a fragilidade de articulação estratégica. Resultado esperado: Ofertas EaD pedagogicamente consistentes, avaliadas de forma adequada e mais atrativas para estudantes com diferentes perfis.</t>
  </si>
  <si>
    <t>Mobilizar estruturação pedagógica e participação docente na EaD para reduzir a exposição da EaD a a descontinuidade de políticas e a fragilidade de articulação estratégica.</t>
  </si>
  <si>
    <t>A força relacionada a estruturação pedagógica e participação docente na EaD pode contribuir para enfrentar Vulnerabilidade social, barreiras de acesso e ameaças à permanência discente porque favorece uma resposta institucional mais organizada diante de a vulnerabilidade social, as barreiras de acesso e as ameaças à permanência. O cruzamento é relevante quando essa capacidade ajuda a proteger a continuidade, a qualidade ou a legitimidade da EaD.</t>
  </si>
  <si>
    <t>Mobilizar estruturação pedagógica e participação docente na EaD para reduzir a exposição da EaD a a vulnerabilidade social, as barreiras de acesso e as ameaças à permanência. Resultado esperado: Ofertas EaD pedagogicamente consistentes, avaliadas de forma adequada e mais atrativas para estudantes com diferentes perfis.</t>
  </si>
  <si>
    <t>Mobilizar estruturação pedagógica e participação docente na EaD para reduzir a exposição da EaD a a vulnerabilidade social, as barreiras de acesso e as ameaças à permanência.</t>
  </si>
  <si>
    <t>Relação direta e central entre estruturação pedagógica e participação docente na EaD e a vulnerabilidade social, as barreiras de acesso e as ameaças à permanência, com capacidade de subsidiar estratégia estruturante para a EaD no PDI.</t>
  </si>
  <si>
    <t>A força relacionada a estruturação pedagógica e participação docente na EaD pode contribuir para enfrentar Mudanças socioculturais, baixa atratividade da oferta e fragilidade da imagem institucional porque favorece uma resposta institucional mais organizada diante de a baixa atratividade da oferta e a fragilidade da imagem institucional. O cruzamento é relevante quando essa capacidade ajuda a proteger a continuidade, a qualidade ou a legitimidade da EaD.</t>
  </si>
  <si>
    <t>Mobilizar estruturação pedagógica e participação docente na EaD para reduzir a exposição da EaD a a baixa atratividade da oferta e a fragilidade da imagem institucional. Resultado esperado: Ofertas EaD pedagogicamente consistentes, avaliadas de forma adequada e mais atrativas para estudantes com diferentes perfis.</t>
  </si>
  <si>
    <t>Mobilizar estruturação pedagógica e participação docente na EaD para reduzir a exposição da EaD a a baixa atratividade da oferta e a fragilidade da imagem institucional.</t>
  </si>
  <si>
    <t>Relação direta e central entre estruturação pedagógica e participação docente na EaD e a baixa atratividade da oferta e a fragilidade da imagem institucional, com capacidade de subsidiar estratégia estruturante para a EaD no PDI.</t>
  </si>
  <si>
    <t>A força relacionada a estruturação pedagógica e participação docente na EaD pode contribuir para enfrentar Provimento de pessoal, carreira pública e distribuição de cargos e funções porque favorece uma resposta institucional mais organizada diante de as limitações de pessoal, carreira pública e distribuição de funções. O cruzamento é relevante quando essa capacidade ajuda a proteger a continuidade, a qualidade ou a legitimidade da EaD.</t>
  </si>
  <si>
    <t>Mobilizar estruturação pedagógica e participação docente na EaD para reduzir a exposição da EaD a as limitações de pessoal, carreira pública e distribuição de funções. Resultado esperado: Ofertas EaD pedagogicamente consistentes, avaliadas de forma adequada e mais atrativas para estudantes com diferentes perfis.</t>
  </si>
  <si>
    <t>Mobilizar estruturação pedagógica e participação docente na EaD para reduzir a exposição da EaD a as limitações de pessoal, carreira pública e distribuição de funções.</t>
  </si>
  <si>
    <t>A fragilidade relacionada a ausência de política institucional consolidada e governança da EaD pode agravar Instabilidade político-institucional e fragilidade de articulação estratégica porque diminui a capacidade de resposta institucional diante de a descontinuidade de políticas e a fragilidade de articulação estratégica. O cruzamento indica risco estratégico para a continuidade, a qualidade e a efetividade da modalidade no período do PDI.</t>
  </si>
  <si>
    <t>Mitigar ausência de política institucional consolidada e governança da EaD para reduzir o agravamento de a descontinuidade de políticas e a fragilidade de articulação estratégica sobre a EaD. Resultado esperado: EaD institucionalizada, regulada e acompanhada por critérios, fluxos, responsabilidades e mecanismos de gestão por resultados.</t>
  </si>
  <si>
    <t>Mitigar ausência de política institucional consolidada e governança da EaD para reduzir o agravamento de a descontinuidade de políticas e a fragilidade de articulação estratégica sobre a EaD.</t>
  </si>
  <si>
    <t>Relação direta e central entre ausência de política institucional consolidada e governança da EaD e a descontinuidade de políticas e a fragilidade de articulação estratégica, com capacidade de subsidiar estratégia estruturante para a EaD no PDI.</t>
  </si>
  <si>
    <t>Alerta</t>
  </si>
  <si>
    <t>A fragilidade relacionada a ausência de política institucional consolidada e governança da EaD pode agravar Vulnerabilidade social, barreiras de acesso e ameaças à permanência discente porque diminui a capacidade de resposta institucional diante de a vulnerabilidade social, as barreiras de acesso e as ameaças à permanência. O cruzamento indica risco estratégico para a continuidade, a qualidade e a efetividade da modalidade no período do PDI.</t>
  </si>
  <si>
    <t>Mitigar ausência de política institucional consolidada e governança da EaD para reduzir o agravamento de a vulnerabilidade social, as barreiras de acesso e as ameaças à permanência sobre a EaD. Resultado esperado: EaD institucionalizada, regulada e acompanhada por critérios, fluxos, responsabilidades e mecanismos de gestão por resultados.</t>
  </si>
  <si>
    <t>Mitigar ausência de política institucional consolidada e governança da EaD para reduzir o agravamento de a vulnerabilidade social, as barreiras de acesso e as ameaças à permanência sobre a EaD.</t>
  </si>
  <si>
    <t>A fragilidade relacionada a ausência de política institucional consolidada e governança da EaD pode agravar Mudanças socioculturais, baixa atratividade da oferta e fragilidade da imagem institucional porque diminui a capacidade de resposta institucional diante de a baixa atratividade da oferta e a fragilidade da imagem institucional. O cruzamento indica risco estratégico para a continuidade, a qualidade e a efetividade da modalidade no período do PDI.</t>
  </si>
  <si>
    <t>Mitigar ausência de política institucional consolidada e governança da EaD para reduzir o agravamento de a baixa atratividade da oferta e a fragilidade da imagem institucional sobre a EaD. Resultado esperado: EaD institucionalizada, regulada e acompanhada por critérios, fluxos, responsabilidades e mecanismos de gestão por resultados.</t>
  </si>
  <si>
    <t>Mitigar ausência de política institucional consolidada e governança da EaD para reduzir o agravamento de a baixa atratividade da oferta e a fragilidade da imagem institucional sobre a EaD.</t>
  </si>
  <si>
    <t>A fragilidade relacionada a insuficiência de suporte pedagógico e acompanhamento dos estudantes EaD pode agravar Restrição, instabilidade orçamentária e dependência de fontes extraordinárias porque diminui a capacidade de resposta institucional diante de a restrição e a imprevisibilidade orçamentária. O cruzamento indica risco estratégico para a continuidade, a qualidade e a efetividade da modalidade no período do PDI.</t>
  </si>
  <si>
    <t>Mitigar insuficiência de suporte pedagógico e acompanhamento dos estudantes EaD para reduzir o agravamento de a restrição e a imprevisibilidade orçamentária sobre a EaD. Resultado esperado: Redução de barreiras de permanência e melhoria do acompanhamento acadêmico, pedagógico e comunicacional dos estudantes da modalidade.</t>
  </si>
  <si>
    <t>Mitigar insuficiência de suporte pedagógico e acompanhamento dos estudantes EaD para reduzir o agravamento de a restrição e a imprevisibilidade orçamentária sobre a EaD.</t>
  </si>
  <si>
    <t>A fragilidade relacionada a insuficiência de suporte pedagógico e acompanhamento dos estudantes EaD pode agravar Instabilidade político-institucional e fragilidade de articulação estratégica porque diminui a capacidade de resposta institucional diante de a descontinuidade de políticas e a fragilidade de articulação estratégica. O cruzamento indica risco estratégico para a continuidade, a qualidade e a efetividade da modalidade no período do PDI.</t>
  </si>
  <si>
    <t>Mitigar insuficiência de suporte pedagógico e acompanhamento dos estudantes EaD para reduzir o agravamento de a descontinuidade de políticas e a fragilidade de articulação estratégica sobre a EaD. Resultado esperado: Redução de barreiras de permanência e melhoria do acompanhamento acadêmico, pedagógico e comunicacional dos estudantes da modalidade.</t>
  </si>
  <si>
    <t>Mitigar insuficiência de suporte pedagógico e acompanhamento dos estudantes EaD para reduzir o agravamento de a descontinuidade de políticas e a fragilidade de articulação estratégica sobre a EaD.</t>
  </si>
  <si>
    <t>A fragilidade relacionada a insuficiência de suporte pedagógico e acompanhamento dos estudantes EaD pode agravar Vulnerabilidade social, barreiras de acesso e ameaças à permanência discente porque diminui a capacidade de resposta institucional diante de a vulnerabilidade social, as barreiras de acesso e as ameaças à permanência. O cruzamento indica risco estratégico para a continuidade, a qualidade e a efetividade da modalidade no período do PDI.</t>
  </si>
  <si>
    <t>Mitigar insuficiência de suporte pedagógico e acompanhamento dos estudantes EaD para reduzir o agravamento de a vulnerabilidade social, as barreiras de acesso e as ameaças à permanência sobre a EaD. Resultado esperado: Redução de barreiras de permanência e melhoria do acompanhamento acadêmico, pedagógico e comunicacional dos estudantes da modalidade.</t>
  </si>
  <si>
    <t>Mitigar insuficiência de suporte pedagógico e acompanhamento dos estudantes EaD para reduzir o agravamento de a vulnerabilidade social, as barreiras de acesso e as ameaças à permanência sobre a EaD.</t>
  </si>
  <si>
    <t>Relação direta e central entre insuficiência de suporte pedagógico e acompanhamento dos estudantes EaD e a vulnerabilidade social, as barreiras de acesso e as ameaças à permanência, com capacidade de subsidiar estratégia estruturante para a EaD no PDI.</t>
  </si>
  <si>
    <t>A fragilidade relacionada a insuficiência de suporte pedagógico e acompanhamento dos estudantes EaD pode agravar Mudanças socioculturais, baixa atratividade da oferta e fragilidade da imagem institucional porque diminui a capacidade de resposta institucional diante de a baixa atratividade da oferta e a fragilidade da imagem institucional. O cruzamento indica risco estratégico para a continuidade, a qualidade e a efetividade da modalidade no período do PDI.</t>
  </si>
  <si>
    <t>Mitigar insuficiência de suporte pedagógico e acompanhamento dos estudantes EaD para reduzir o agravamento de a baixa atratividade da oferta e a fragilidade da imagem institucional sobre a EaD. Resultado esperado: Redução de barreiras de permanência e melhoria do acompanhamento acadêmico, pedagógico e comunicacional dos estudantes da modalidade.</t>
  </si>
  <si>
    <t>Mitigar insuficiência de suporte pedagógico e acompanhamento dos estudantes EaD para reduzir o agravamento de a baixa atratividade da oferta e a fragilidade da imagem institucional sobre a EaD.</t>
  </si>
  <si>
    <t>Relação direta e central entre insuficiência de suporte pedagógico e acompanhamento dos estudantes EaD e a baixa atratividade da oferta e a fragilidade da imagem institucional, com capacidade de subsidiar estratégia estruturante para a EaD no PDI.</t>
  </si>
  <si>
    <t>A fragilidade relacionada a oferta EaD insuficiente e desigual entre campi pode agravar Restrição, instabilidade orçamentária e dependência de fontes extraordinárias porque diminui a capacidade de resposta institucional diante de a restrição e a imprevisibilidade orçamentária. O cruzamento indica risco estratégico para a continuidade, a qualidade e a efetividade da modalidade no período do PDI.</t>
  </si>
  <si>
    <t>Mitigar oferta EaD insuficiente e desigual entre campi para reduzir o agravamento de a restrição e a imprevisibilidade orçamentária sobre a EaD. Resultado esperado: Maior capacidade de manter e executar a EaD mesmo diante de restrições de recursos, pessoal e continuidade institucional.</t>
  </si>
  <si>
    <t>Mitigar oferta EaD insuficiente e desigual entre campi para reduzir o agravamento de a restrição e a imprevisibilidade orçamentária sobre a EaD.</t>
  </si>
  <si>
    <t>O cruzamento aponta para 6-risco institucional porque o resultado esperado exige coordenação institucional, articulação entre áreas e acompanhamento no ciclo do PDI, sem detalhar ainda plano de ação operacional.</t>
  </si>
  <si>
    <t>A fragilidade relacionada a oferta EaD insuficiente e desigual entre campi pode agravar Instabilidade político-institucional e fragilidade de articulação estratégica porque diminui a capacidade de resposta institucional diante de a descontinuidade de políticas e a fragilidade de articulação estratégica. O cruzamento indica risco estratégico para a continuidade, a qualidade e a efetividade da modalidade no período do PDI.</t>
  </si>
  <si>
    <t>Mitigar oferta EaD insuficiente e desigual entre campi para reduzir o agravamento de a descontinuidade de políticas e a fragilidade de articulação estratégica sobre a EaD. Resultado esperado: Oferta EaD ampliada com planejamento territorial, aderência social e atendimento a públicos que demandam flexibilidade de tempo, local e percurso formativo.</t>
  </si>
  <si>
    <t>Mitigar oferta EaD insuficiente e desigual entre campi para reduzir o agravamento de a descontinuidade de políticas e a fragilidade de articulação estratégica sobre a EaD.</t>
  </si>
  <si>
    <t>A fragilidade relacionada a oferta EaD insuficiente e desigual entre campi pode agravar Vulnerabilidade social, barreiras de acesso e ameaças à permanência discente porque diminui a capacidade de resposta institucional diante de a vulnerabilidade social, as barreiras de acesso e as ameaças à permanência. O cruzamento indica risco estratégico para a continuidade, a qualidade e a efetividade da modalidade no período do PDI.</t>
  </si>
  <si>
    <t>Mitigar oferta EaD insuficiente e desigual entre campi para reduzir o agravamento de a vulnerabilidade social, as barreiras de acesso e as ameaças à permanência sobre a EaD. Resultado esperado: Oferta EaD ampliada com planejamento territorial, aderência social e atendimento a públicos que demandam flexibilidade de tempo, local e percurso formativo.</t>
  </si>
  <si>
    <t>Mitigar oferta EaD insuficiente e desigual entre campi para reduzir o agravamento de a vulnerabilidade social, as barreiras de acesso e as ameaças à permanência sobre a EaD.</t>
  </si>
  <si>
    <t>A fragilidade relacionada a oferta EaD insuficiente e desigual entre campi pode agravar Mudanças socioculturais, baixa atratividade da oferta e fragilidade da imagem institucional porque diminui a capacidade de resposta institucional diante de a baixa atratividade da oferta e a fragilidade da imagem institucional. O cruzamento indica risco estratégico para a continuidade, a qualidade e a efetividade da modalidade no período do PDI.</t>
  </si>
  <si>
    <t>Mitigar oferta EaD insuficiente e desigual entre campi para reduzir o agravamento de a baixa atratividade da oferta e a fragilidade da imagem institucional sobre a EaD. Resultado esperado: Oferta EaD ampliada com planejamento territorial, aderência social e atendimento a públicos que demandam flexibilidade de tempo, local e percurso formativo.</t>
  </si>
  <si>
    <t>Mitigar oferta EaD insuficiente e desigual entre campi para reduzir o agravamento de a baixa atratividade da oferta e a fragilidade da imagem institucional sobre a EaD.</t>
  </si>
  <si>
    <t>Relação direta e central entre oferta EaD insuficiente e desigual entre campi e a baixa atratividade da oferta e a fragilidade da imagem institucional, com capacidade de subsidiar estratégia estruturante para a EaD no PDI.</t>
  </si>
  <si>
    <t>A fragilidade relacionada a infraestrutura tecnológica e produção de conteúdos digitais insuficientes pode agravar Restrição, instabilidade orçamentária e dependência de fontes extraordinárias porque diminui a capacidade de resposta institucional diante de a restrição e a imprevisibilidade orçamentária. O cruzamento indica risco estratégico para a continuidade, a qualidade e a efetividade da modalidade no período do PDI.</t>
  </si>
  <si>
    <t>Mitigar infraestrutura tecnológica e produção de conteúdos digitais insuficientes para reduzir o agravamento de a restrição e a imprevisibilidade orçamentária sobre a EaD. Resultado esperado: Capacidade tecnológica, informacional e pedagógica fortalecida para produção de conteúdos, acompanhamento dos estudantes e inovação na modalidade.</t>
  </si>
  <si>
    <t>Mitigar infraestrutura tecnológica e produção de conteúdos digitais insuficientes para reduzir o agravamento de a restrição e a imprevisibilidade orçamentária sobre a EaD.</t>
  </si>
  <si>
    <t>Relação direta e central entre infraestrutura tecnológica e produção de conteúdos digitais insuficientes e a restrição e a imprevisibilidade orçamentária, com capacidade de subsidiar estratégia estruturante para a EaD no PDI.</t>
  </si>
  <si>
    <t>A fragilidade relacionada a infraestrutura tecnológica e produção de conteúdos digitais insuficientes pode agravar Vulnerabilidade social, barreiras de acesso e ameaças à permanência discente porque diminui a capacidade de resposta institucional diante de a vulnerabilidade social, as barreiras de acesso e as ameaças à permanência. O cruzamento indica risco estratégico para a continuidade, a qualidade e a efetividade da modalidade no período do PDI.</t>
  </si>
  <si>
    <t>Mitigar infraestrutura tecnológica e produção de conteúdos digitais insuficientes para reduzir o agravamento de a vulnerabilidade social, as barreiras de acesso e as ameaças à permanência sobre a EaD. Resultado esperado: Capacidade tecnológica, informacional e pedagógica fortalecida para produção de conteúdos, acompanhamento dos estudantes e inovação na modalidade.</t>
  </si>
  <si>
    <t>Mitigar infraestrutura tecnológica e produção de conteúdos digitais insuficientes para reduzir o agravamento de a vulnerabilidade social, as barreiras de acesso e as ameaças à permanência sobre a EaD.</t>
  </si>
  <si>
    <t>A fragilidade relacionada a infraestrutura tecnológica e produção de conteúdos digitais insuficientes pode agravar Mudanças socioculturais, baixa atratividade da oferta e fragilidade da imagem institucional porque diminui a capacidade de resposta institucional diante de a baixa atratividade da oferta e a fragilidade da imagem institucional. O cruzamento indica risco estratégico para a continuidade, a qualidade e a efetividade da modalidade no período do PDI.</t>
  </si>
  <si>
    <t>Mitigar infraestrutura tecnológica e produção de conteúdos digitais insuficientes para reduzir o agravamento de a baixa atratividade da oferta e a fragilidade da imagem institucional sobre a EaD. Resultado esperado: Capacidade tecnológica, informacional e pedagógica fortalecida para produção de conteúdos, acompanhamento dos estudantes e inovação na modalidade.</t>
  </si>
  <si>
    <t>Mitigar infraestrutura tecnológica e produção de conteúdos digitais insuficientes para reduzir o agravamento de a baixa atratividade da oferta e a fragilidade da imagem institucional sobre a EaD.</t>
  </si>
  <si>
    <t>Relação direta e central entre infraestrutura tecnológica e produção de conteúdos digitais insuficientes e a baixa atratividade da oferta e a fragilidade da imagem institucional, com capacidade de subsidiar estratégia estruturante para a EaD no PDI.</t>
  </si>
  <si>
    <t>A fragilidade relacionada a infraestrutura tecnológica e produção de conteúdos digitais insuficientes pode agravar Provimento de pessoal, carreira pública e distribuição de cargos e funções porque diminui a capacidade de resposta institucional diante de as limitações de pessoal, carreira pública e distribuição de funções. O cruzamento indica risco estratégico para a continuidade, a qualidade e a efetividade da modalidade no período do PDI.</t>
  </si>
  <si>
    <t>Mitigar infraestrutura tecnológica e produção de conteúdos digitais insuficientes para reduzir o agravamento de as limitações de pessoal, carreira pública e distribuição de funções sobre a EaD. Resultado esperado: Capacidade tecnológica, informacional e pedagógica fortalecida para produção de conteúdos, acompanhamento dos estudantes e inovação na modalidade.</t>
  </si>
  <si>
    <t>Mitigar infraestrutura tecnológica e produção de conteúdos digitais insuficientes para reduzir o agravamento de as limitações de pessoal, carreira pública e distribuição de funções sobre a EaD.</t>
  </si>
  <si>
    <t>A fragilidade relacionada a insuficiência de capacitação para atuação docente e técnico-pedagógica na EaD pode agravar Vulnerabilidade social, barreiras de acesso e ameaças à permanência discente porque diminui a capacidade de resposta institucional diante de a vulnerabilidade social, as barreiras de acesso e as ameaças à permanência. O cruzamento indica risco estratégico para a continuidade, a qualidade e a efetividade da modalidade no período do PDI.</t>
  </si>
  <si>
    <t>Mitigar insuficiência de capacitação para atuação docente e técnico-pedagógica na EaD para reduzir o agravamento de a vulnerabilidade social, as barreiras de acesso e as ameaças à permanência sobre a EaD. Resultado esperado: Servidores mais preparados para planejar, mediar, avaliar e gerir processos educativos próprios da EaD.</t>
  </si>
  <si>
    <t>Mitigar insuficiência de capacitação para atuação docente e técnico-pedagógica na EaD para reduzir o agravamento de a vulnerabilidade social, as barreiras de acesso e as ameaças à permanência sobre a EaD.</t>
  </si>
  <si>
    <t>A fragilidade relacionada a insuficiência de capacitação para atuação docente e técnico-pedagógica na EaD pode agravar Mudanças socioculturais, baixa atratividade da oferta e fragilidade da imagem institucional porque diminui a capacidade de resposta institucional diante de a baixa atratividade da oferta e a fragilidade da imagem institucional. O cruzamento indica risco estratégico para a continuidade, a qualidade e a efetividade da modalidade no período do PDI.</t>
  </si>
  <si>
    <t>Mitigar insuficiência de capacitação para atuação docente e técnico-pedagógica na EaD para reduzir o agravamento de a baixa atratividade da oferta e a fragilidade da imagem institucional sobre a EaD. Resultado esperado: Servidores mais preparados para planejar, mediar, avaliar e gerir processos educativos próprios da EaD.</t>
  </si>
  <si>
    <t>Mitigar insuficiência de capacitação para atuação docente e técnico-pedagógica na EaD para reduzir o agravamento de a baixa atratividade da oferta e a fragilidade da imagem institucional sobre a EaD.</t>
  </si>
  <si>
    <t>Relação direta e central entre insuficiência de capacitação para atuação docente e técnico-pedagógica na EaD e a baixa atratividade da oferta e a fragilidade da imagem institucional, com capacidade de subsidiar estratégia estruturante para a EaD no PDI.</t>
  </si>
  <si>
    <t>A fragilidade relacionada a insuficiência de capacitação para atuação docente e técnico-pedagógica na EaD pode agravar Provimento de pessoal, carreira pública e distribuição de cargos e funções porque diminui a capacidade de resposta institucional diante de as limitações de pessoal, carreira pública e distribuição de funções. O cruzamento indica risco estratégico para a continuidade, a qualidade e a efetividade da modalidade no período do PDI.</t>
  </si>
  <si>
    <t>Mitigar insuficiência de capacitação para atuação docente e técnico-pedagógica na EaD para reduzir o agravamento de as limitações de pessoal, carreira pública e distribuição de funções sobre a EaD. Resultado esperado: Servidores mais preparados para planejar, mediar, avaliar e gerir processos educativos próprios da EaD.</t>
  </si>
  <si>
    <t>Mitigar insuficiência de capacitação para atuação docente e técnico-pedagógica na EaD para reduzir o agravamento de as limitações de pessoal, carreira pública e distribuição de funções sobre a 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</si>
</sst>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>
    <font>
      <sz val="11"/>
      <color rgb="FF000000"/>
      <name val="Carlito"/>
      <scheme val="minor"/>
    </font>
    <font>
      <b/>
      <sz val="11"/>
      <color rgb="FFFFFFFF"/>
      <name val="Carlito"/>
    </font>
    <font>
      <b/>
      <sz val="14"/>
      <color rgb="FFFFFFFF"/>
      <name val="Carlito"/>
    </font>
    <font>
      <sz val="11"/>
      <color theme="1"/>
      <name val="Carlito"/>
    </font>
    <font>
      <b/>
      <sz val="11"/>
      <color rgb="FF222438"/>
      <name val="Carlito"/>
    </font>
    <font>
      <sz val="11"/>
      <color rgb="FF222438"/>
      <name val="Carlito"/>
    </font>
    <font>
      <sz val="11"/>
      <color rgb="FFFF0000"/>
      <name val="Carlito"/>
    </font>
    <font>
      <b/>
      <sz val="18"/>
      <color rgb="FFFFFFFF"/>
      <name val="Carlito"/>
    </font>
    <font>
      <b/>
      <sz val="12"/>
      <color rgb="FFFFFFFF"/>
      <name val="Carlito"/>
    </font>
    <font>
      <b/>
      <sz val="16"/>
      <color rgb="FFFFFFFF"/>
      <name val="Carlito"/>
    </font>
    <font>
      <b/>
      <sz val="28"/>
      <color theme="1"/>
      <name val="Roboto"/>
    </font>
    <font>
      <sz val="15"/>
      <color rgb="FF222438"/>
      <name val="Carlito"/>
    </font>
    <font>
      <b/>
      <sz val="24"/>
      <color theme="1"/>
      <name val="Roboto"/>
    </font>
    <font>
      <sz val="14"/>
      <color rgb="FF222438"/>
      <name val="Carlito"/>
    </font>
    <font>
      <sz val="11"/>
      <color theme="1"/>
      <name val="Carlito"/>
      <scheme val="minor"/>
    </font>
    <font>
      <sz val="15"/>
      <color theme="1"/>
      <name val="Carlito"/>
    </font>
    <font>
      <sz val="20"/>
      <color theme="1"/>
      <name val="Roboto"/>
    </font>
    <font>
      <b/>
      <sz val="19"/>
      <color theme="1"/>
      <name val="Roboto"/>
    </font>
  </fonts>
  <fills count="16">
    <fill>
      <patternFill patternType="none"/>
    </fill>
    <fill>
      <patternFill patternType="gray125"/>
    </fill>
    <fill>
      <patternFill patternType="solid">
        <fgColor rgb="FF222438"/>
        <bgColor rgb="FF222438"/>
      </patternFill>
    </fill>
    <fill>
      <patternFill patternType="solid">
        <fgColor rgb="FF6648F7"/>
        <bgColor rgb="FF6648F7"/>
      </patternFill>
    </fill>
    <fill>
      <patternFill patternType="solid">
        <fgColor rgb="FF313B4A"/>
        <bgColor rgb="FF313B4A"/>
      </patternFill>
    </fill>
    <fill>
      <patternFill patternType="solid">
        <fgColor theme="4"/>
        <bgColor theme="4"/>
      </patternFill>
    </fill>
    <fill>
      <patternFill patternType="solid">
        <fgColor rgb="FFC1E4F5"/>
        <bgColor rgb="FFC1E4F5"/>
      </patternFill>
    </fill>
    <fill>
      <patternFill patternType="solid">
        <fgColor rgb="FF8DF6F8"/>
        <bgColor rgb="FF8DF6F8"/>
      </patternFill>
    </fill>
    <fill>
      <patternFill patternType="solid">
        <fgColor theme="0"/>
        <bgColor theme="0"/>
      </patternFill>
    </fill>
    <fill>
      <patternFill patternType="solid">
        <fgColor rgb="FFD9D2E9"/>
        <bgColor rgb="FFD9D2E9"/>
      </patternFill>
    </fill>
    <fill>
      <patternFill patternType="solid">
        <fgColor rgb="FF351C75"/>
        <bgColor rgb="FF351C75"/>
      </patternFill>
    </fill>
    <fill>
      <patternFill patternType="solid">
        <fgColor rgb="FF000000"/>
        <bgColor rgb="FF000000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FCE5CD"/>
        <bgColor rgb="FFFCE5C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Alignment="1">
      <alignment vertical="top"/>
    </xf>
    <xf numFmtId="0" fontId="1" fillId="4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top" wrapText="1"/>
    </xf>
    <xf numFmtId="0" fontId="1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1" fillId="5" borderId="0" xfId="0" applyFont="1" applyFill="1" applyAlignment="1">
      <alignment horizontal="center" vertical="top" wrapText="1"/>
    </xf>
    <xf numFmtId="0" fontId="3" fillId="6" borderId="0" xfId="0" applyFont="1" applyFill="1" applyAlignment="1">
      <alignment vertical="top" wrapText="1"/>
    </xf>
    <xf numFmtId="0" fontId="3" fillId="0" borderId="0" xfId="0" applyFont="1" applyAlignment="1">
      <alignment horizontal="right" vertical="top" wrapText="1"/>
    </xf>
    <xf numFmtId="0" fontId="4" fillId="7" borderId="0" xfId="0" applyFont="1" applyFill="1" applyAlignment="1">
      <alignment vertical="top" wrapText="1"/>
    </xf>
    <xf numFmtId="0" fontId="3" fillId="6" borderId="0" xfId="0" applyFont="1" applyFill="1" applyAlignment="1">
      <alignment vertical="top"/>
    </xf>
    <xf numFmtId="0" fontId="3" fillId="8" borderId="0" xfId="0" applyFont="1" applyFill="1" applyAlignment="1">
      <alignment vertical="top" wrapText="1"/>
    </xf>
    <xf numFmtId="0" fontId="3" fillId="8" borderId="0" xfId="0" applyFont="1" applyFill="1" applyAlignment="1">
      <alignment vertical="top"/>
    </xf>
    <xf numFmtId="0" fontId="5" fillId="8" borderId="0" xfId="0" applyFont="1" applyFill="1" applyAlignment="1">
      <alignment vertical="top" wrapText="1"/>
    </xf>
    <xf numFmtId="0" fontId="5" fillId="6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3" fillId="9" borderId="0" xfId="0" applyFont="1" applyFill="1" applyAlignment="1">
      <alignment vertical="top" wrapText="1"/>
    </xf>
    <xf numFmtId="0" fontId="3" fillId="9" borderId="0" xfId="0" applyFont="1" applyFill="1" applyAlignment="1">
      <alignment horizontal="right" vertical="top"/>
    </xf>
    <xf numFmtId="0" fontId="2" fillId="10" borderId="0" xfId="0" applyFont="1" applyFill="1" applyAlignment="1">
      <alignment horizontal="right" vertical="top"/>
    </xf>
    <xf numFmtId="0" fontId="8" fillId="11" borderId="1" xfId="0" applyFont="1" applyFill="1" applyBorder="1" applyAlignment="1">
      <alignment vertical="top" wrapText="1"/>
    </xf>
    <xf numFmtId="0" fontId="3" fillId="11" borderId="1" xfId="0" applyFont="1" applyFill="1" applyBorder="1" applyAlignment="1">
      <alignment vertical="top"/>
    </xf>
    <xf numFmtId="0" fontId="3" fillId="1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vertical="top"/>
    </xf>
    <xf numFmtId="0" fontId="9" fillId="3" borderId="0" xfId="0" applyFont="1" applyFill="1" applyAlignment="1">
      <alignment horizontal="center" vertical="center" wrapText="1"/>
    </xf>
    <xf numFmtId="0" fontId="3" fillId="13" borderId="1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vertical="top" wrapText="1"/>
    </xf>
    <xf numFmtId="0" fontId="14" fillId="0" borderId="0" xfId="0" applyFont="1"/>
    <xf numFmtId="0" fontId="15" fillId="0" borderId="0" xfId="0" applyFont="1" applyAlignment="1">
      <alignment vertical="top" wrapText="1"/>
    </xf>
    <xf numFmtId="0" fontId="16" fillId="0" borderId="2" xfId="0" applyFont="1" applyBorder="1" applyAlignment="1">
      <alignment horizontal="left" vertical="top" wrapText="1"/>
    </xf>
    <xf numFmtId="0" fontId="14" fillId="0" borderId="0" xfId="0" applyFont="1" applyAlignment="1">
      <alignment wrapText="1"/>
    </xf>
    <xf numFmtId="0" fontId="3" fillId="14" borderId="1" xfId="0" applyFont="1" applyFill="1" applyBorder="1" applyAlignment="1">
      <alignment vertical="top" wrapText="1"/>
    </xf>
    <xf numFmtId="0" fontId="3" fillId="15" borderId="1" xfId="0" applyFont="1" applyFill="1" applyBorder="1" applyAlignment="1">
      <alignment vertical="top" wrapText="1"/>
    </xf>
    <xf numFmtId="0" fontId="3" fillId="10" borderId="0" xfId="0" applyFont="1" applyFill="1" applyAlignment="1">
      <alignment vertical="top"/>
    </xf>
    <xf numFmtId="0" fontId="10" fillId="0" borderId="0" xfId="0" applyFont="1" applyAlignment="1">
      <alignment horizontal="center" vertical="center"/>
    </xf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7" fillId="11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left" vertical="center"/>
    </xf>
  </cellXfs>
  <cellStyles count="1">
    <cellStyle name="Normal" xfId="0" builtinId="0"/>
  </cellStyles>
  <dxfs count="7">
    <dxf>
      <font>
        <color rgb="FF991B1B"/>
      </font>
      <fill>
        <patternFill patternType="solid">
          <fgColor rgb="FFFEE2E2"/>
          <bgColor rgb="FFFEE2E2"/>
        </patternFill>
      </fill>
    </dxf>
    <dxf>
      <font>
        <color rgb="FF374151"/>
      </font>
      <fill>
        <patternFill patternType="solid">
          <fgColor rgb="FFE5E7EB"/>
          <bgColor rgb="FFE5E7EB"/>
        </patternFill>
      </fill>
    </dxf>
    <dxf>
      <font>
        <color rgb="FF92400E"/>
      </font>
      <fill>
        <patternFill patternType="solid">
          <fgColor rgb="FFFEF3C7"/>
          <bgColor rgb="FFFEF3C7"/>
        </patternFill>
      </fill>
    </dxf>
    <dxf>
      <font>
        <b/>
        <color rgb="FF166534"/>
      </font>
      <fill>
        <patternFill patternType="solid">
          <fgColor rgb="FFDCFCE7"/>
          <bgColor rgb="FFDCFCE7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rgb="FF156082"/>
          <bgColor rgb="FF156082"/>
        </patternFill>
      </fill>
    </dxf>
  </dxfs>
  <tableStyles count="1">
    <tableStyle name="Núcleos - A0-style" pivot="0" count="3" xr9:uid="{00000000-0011-0000-FFFF-FFFF00000000}">
      <tableStyleElement type="header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9">
  <tableColumns count="4">
    <tableColumn id="1" xr3:uid="{00000000-0010-0000-0000-000001000000}" name="Núcleo Estratégico"/>
    <tableColumn id="2" xr3:uid="{00000000-0010-0000-0000-000002000000}" name="Resultado Esperado"/>
    <tableColumn id="3" xr3:uid="{00000000-0010-0000-0000-000003000000}" name="Destino"/>
    <tableColumn id="4" xr3:uid="{00000000-0010-0000-0000-000004000000}" name="Estratégia"/>
  </tableColumns>
  <tableStyleInfo name="Núcleos - A0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Z5"/>
  <sheetViews>
    <sheetView tabSelected="1" workbookViewId="0">
      <selection sqref="A1:B1"/>
    </sheetView>
  </sheetViews>
  <sheetFormatPr defaultColWidth="12.625" defaultRowHeight="15" customHeight="1"/>
  <cols>
    <col min="1" max="2" width="90.125" customWidth="1"/>
  </cols>
  <sheetData>
    <row r="1" spans="1:26" ht="75" customHeight="1">
      <c r="A1" s="38" t="s">
        <v>214</v>
      </c>
      <c r="B1" s="39"/>
    </row>
    <row r="2" spans="1:26" ht="45" customHeight="1">
      <c r="A2" s="29" t="s">
        <v>219</v>
      </c>
      <c r="B2" s="29" t="s">
        <v>221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280.5">
      <c r="A3" s="33" t="s">
        <v>224</v>
      </c>
      <c r="B3" s="33" t="s">
        <v>225</v>
      </c>
    </row>
    <row r="4" spans="1:26" ht="45" customHeight="1">
      <c r="A4" s="29" t="s">
        <v>226</v>
      </c>
      <c r="B4" s="29" t="s">
        <v>227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280.5">
      <c r="A5" s="33" t="s">
        <v>228</v>
      </c>
      <c r="B5" s="33" t="s">
        <v>229</v>
      </c>
    </row>
  </sheetData>
  <mergeCells count="1">
    <mergeCell ref="A1:B1"/>
  </mergeCells>
  <printOptions horizontalCentered="1" gridLines="1"/>
  <pageMargins left="0.7" right="0.7" top="0.75" bottom="0.75" header="0" footer="0"/>
  <pageSetup paperSize="8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opLeftCell="B1" workbookViewId="0"/>
  </sheetViews>
  <sheetFormatPr defaultColWidth="12.625" defaultRowHeight="15" customHeight="1"/>
  <cols>
    <col min="1" max="1" width="10.125" hidden="1" customWidth="1"/>
    <col min="2" max="2" width="12.625" customWidth="1"/>
    <col min="3" max="3" width="15.125" customWidth="1"/>
    <col min="4" max="4" width="27.625" customWidth="1"/>
    <col min="5" max="5" width="15.125" customWidth="1"/>
    <col min="6" max="6" width="27.625" customWidth="1"/>
    <col min="7" max="8" width="35.125" customWidth="1"/>
    <col min="9" max="10" width="27.625" hidden="1" customWidth="1"/>
    <col min="11" max="11" width="25.125" hidden="1" customWidth="1"/>
    <col min="12" max="12" width="18" customWidth="1"/>
    <col min="13" max="13" width="25.125" hidden="1" customWidth="1"/>
    <col min="14" max="14" width="15.125" customWidth="1"/>
    <col min="15" max="15" width="27.625" hidden="1" customWidth="1"/>
    <col min="16" max="16" width="22" hidden="1" customWidth="1"/>
    <col min="17" max="17" width="17.625" hidden="1" customWidth="1"/>
    <col min="18" max="18" width="22.625" hidden="1" customWidth="1"/>
    <col min="19" max="19" width="24" hidden="1" customWidth="1"/>
    <col min="20" max="20" width="20.125" customWidth="1"/>
    <col min="21" max="21" width="15.125" customWidth="1"/>
    <col min="22" max="26" width="8.625" customWidth="1"/>
  </cols>
  <sheetData>
    <row r="1" spans="1:21" ht="45">
      <c r="A1" s="4" t="s">
        <v>5</v>
      </c>
      <c r="B1" s="4" t="s">
        <v>10</v>
      </c>
      <c r="C1" s="4" t="s">
        <v>16</v>
      </c>
      <c r="D1" s="4" t="s">
        <v>19</v>
      </c>
      <c r="E1" s="4" t="s">
        <v>23</v>
      </c>
      <c r="F1" s="4" t="s">
        <v>27</v>
      </c>
      <c r="G1" s="4" t="s">
        <v>30</v>
      </c>
      <c r="H1" s="4" t="s">
        <v>32</v>
      </c>
      <c r="I1" s="4" t="s">
        <v>33</v>
      </c>
      <c r="J1" s="4" t="s">
        <v>35</v>
      </c>
      <c r="K1" s="4" t="s">
        <v>37</v>
      </c>
      <c r="L1" s="4" t="s">
        <v>39</v>
      </c>
      <c r="M1" s="4" t="s">
        <v>41</v>
      </c>
      <c r="N1" s="4" t="s">
        <v>4</v>
      </c>
      <c r="O1" s="4" t="s">
        <v>43</v>
      </c>
      <c r="P1" s="4" t="s">
        <v>28</v>
      </c>
      <c r="Q1" s="4" t="s">
        <v>50</v>
      </c>
      <c r="R1" s="4" t="s">
        <v>29</v>
      </c>
      <c r="S1" s="4" t="s">
        <v>54</v>
      </c>
      <c r="T1" s="4" t="s">
        <v>3</v>
      </c>
      <c r="U1" s="4" t="s">
        <v>55</v>
      </c>
    </row>
    <row r="2" spans="1:21" ht="156.75">
      <c r="A2" s="7" t="s">
        <v>56</v>
      </c>
      <c r="B2" s="7" t="s">
        <v>58</v>
      </c>
      <c r="C2" s="7" t="s">
        <v>59</v>
      </c>
      <c r="D2" s="7" t="s">
        <v>60</v>
      </c>
      <c r="E2" s="7" t="s">
        <v>62</v>
      </c>
      <c r="F2" s="7" t="s">
        <v>64</v>
      </c>
      <c r="G2" s="7" t="s">
        <v>67</v>
      </c>
      <c r="H2" s="7" t="s">
        <v>69</v>
      </c>
      <c r="I2" s="7" t="s">
        <v>71</v>
      </c>
      <c r="J2" s="7" t="s">
        <v>63</v>
      </c>
      <c r="K2" s="7" t="s">
        <v>74</v>
      </c>
      <c r="L2" s="7" t="s">
        <v>75</v>
      </c>
      <c r="M2" s="7" t="s">
        <v>78</v>
      </c>
      <c r="N2" s="7" t="s">
        <v>70</v>
      </c>
      <c r="O2" s="7" t="s">
        <v>81</v>
      </c>
      <c r="P2" s="7" t="s">
        <v>89</v>
      </c>
      <c r="Q2" s="7" t="s">
        <v>75</v>
      </c>
      <c r="R2" s="7" t="s">
        <v>72</v>
      </c>
      <c r="S2" s="7" t="s">
        <v>75</v>
      </c>
      <c r="T2" s="7" t="s">
        <v>61</v>
      </c>
      <c r="U2" s="7" t="s">
        <v>97</v>
      </c>
    </row>
    <row r="3" spans="1:21" ht="71.25">
      <c r="A3" s="11" t="s">
        <v>56</v>
      </c>
      <c r="B3" s="11" t="s">
        <v>58</v>
      </c>
      <c r="C3" s="11" t="s">
        <v>59</v>
      </c>
      <c r="D3" s="11" t="s">
        <v>60</v>
      </c>
      <c r="E3" s="11" t="s">
        <v>102</v>
      </c>
      <c r="F3" s="11" t="s">
        <v>103</v>
      </c>
      <c r="G3" s="11" t="s">
        <v>106</v>
      </c>
      <c r="H3" s="11" t="s">
        <v>106</v>
      </c>
      <c r="I3" s="11" t="s">
        <v>106</v>
      </c>
      <c r="J3" s="11" t="s">
        <v>106</v>
      </c>
      <c r="K3" s="11" t="s">
        <v>106</v>
      </c>
      <c r="L3" s="11" t="s">
        <v>113</v>
      </c>
      <c r="M3" s="11" t="s">
        <v>115</v>
      </c>
      <c r="N3" s="11" t="s">
        <v>106</v>
      </c>
      <c r="O3" s="11" t="s">
        <v>106</v>
      </c>
      <c r="P3" s="11" t="s">
        <v>106</v>
      </c>
      <c r="Q3" s="11" t="s">
        <v>106</v>
      </c>
      <c r="R3" s="11" t="s">
        <v>106</v>
      </c>
      <c r="S3" s="11" t="s">
        <v>106</v>
      </c>
      <c r="T3" s="11" t="s">
        <v>106</v>
      </c>
      <c r="U3" s="11" t="s">
        <v>106</v>
      </c>
    </row>
    <row r="4" spans="1:21" ht="171">
      <c r="A4" s="7" t="s">
        <v>56</v>
      </c>
      <c r="B4" s="7" t="s">
        <v>58</v>
      </c>
      <c r="C4" s="7" t="s">
        <v>59</v>
      </c>
      <c r="D4" s="7" t="s">
        <v>60</v>
      </c>
      <c r="E4" s="7" t="s">
        <v>124</v>
      </c>
      <c r="F4" s="7" t="s">
        <v>127</v>
      </c>
      <c r="G4" s="7" t="s">
        <v>131</v>
      </c>
      <c r="H4" s="7" t="s">
        <v>133</v>
      </c>
      <c r="I4" s="7" t="s">
        <v>135</v>
      </c>
      <c r="J4" s="7" t="s">
        <v>63</v>
      </c>
      <c r="K4" s="7" t="s">
        <v>74</v>
      </c>
      <c r="L4" s="7" t="s">
        <v>75</v>
      </c>
      <c r="M4" s="7" t="s">
        <v>78</v>
      </c>
      <c r="N4" s="7" t="s">
        <v>70</v>
      </c>
      <c r="O4" s="7" t="s">
        <v>81</v>
      </c>
      <c r="P4" s="7" t="s">
        <v>89</v>
      </c>
      <c r="Q4" s="7" t="s">
        <v>75</v>
      </c>
      <c r="R4" s="7" t="s">
        <v>72</v>
      </c>
      <c r="S4" s="7" t="s">
        <v>75</v>
      </c>
      <c r="T4" s="7" t="s">
        <v>61</v>
      </c>
      <c r="U4" s="7" t="s">
        <v>97</v>
      </c>
    </row>
    <row r="5" spans="1:21" ht="156.75">
      <c r="A5" s="11" t="s">
        <v>56</v>
      </c>
      <c r="B5" s="11" t="s">
        <v>58</v>
      </c>
      <c r="C5" s="11" t="s">
        <v>59</v>
      </c>
      <c r="D5" s="11" t="s">
        <v>60</v>
      </c>
      <c r="E5" s="11" t="s">
        <v>148</v>
      </c>
      <c r="F5" s="11" t="s">
        <v>149</v>
      </c>
      <c r="G5" s="11" t="s">
        <v>150</v>
      </c>
      <c r="H5" s="11" t="s">
        <v>151</v>
      </c>
      <c r="I5" s="11" t="s">
        <v>152</v>
      </c>
      <c r="J5" s="11" t="s">
        <v>63</v>
      </c>
      <c r="K5" s="11" t="s">
        <v>74</v>
      </c>
      <c r="L5" s="11" t="s">
        <v>75</v>
      </c>
      <c r="M5" s="11" t="s">
        <v>78</v>
      </c>
      <c r="N5" s="11" t="s">
        <v>70</v>
      </c>
      <c r="O5" s="11" t="s">
        <v>81</v>
      </c>
      <c r="P5" s="11" t="s">
        <v>89</v>
      </c>
      <c r="Q5" s="11" t="s">
        <v>75</v>
      </c>
      <c r="R5" s="11" t="s">
        <v>72</v>
      </c>
      <c r="S5" s="11" t="s">
        <v>75</v>
      </c>
      <c r="T5" s="11" t="s">
        <v>61</v>
      </c>
      <c r="U5" s="11" t="s">
        <v>97</v>
      </c>
    </row>
    <row r="6" spans="1:21" ht="156.75">
      <c r="A6" s="7" t="s">
        <v>56</v>
      </c>
      <c r="B6" s="7" t="s">
        <v>58</v>
      </c>
      <c r="C6" s="7" t="s">
        <v>59</v>
      </c>
      <c r="D6" s="7" t="s">
        <v>60</v>
      </c>
      <c r="E6" s="7" t="s">
        <v>153</v>
      </c>
      <c r="F6" s="7" t="s">
        <v>154</v>
      </c>
      <c r="G6" s="7" t="s">
        <v>156</v>
      </c>
      <c r="H6" s="7" t="s">
        <v>157</v>
      </c>
      <c r="I6" s="7" t="s">
        <v>158</v>
      </c>
      <c r="J6" s="7" t="s">
        <v>63</v>
      </c>
      <c r="K6" s="7" t="s">
        <v>74</v>
      </c>
      <c r="L6" s="7" t="s">
        <v>129</v>
      </c>
      <c r="M6" s="7" t="s">
        <v>164</v>
      </c>
      <c r="N6" s="7" t="s">
        <v>70</v>
      </c>
      <c r="O6" s="7" t="s">
        <v>81</v>
      </c>
      <c r="P6" s="7" t="s">
        <v>51</v>
      </c>
      <c r="Q6" s="7" t="s">
        <v>129</v>
      </c>
      <c r="R6" s="7" t="s">
        <v>72</v>
      </c>
      <c r="S6" s="7" t="s">
        <v>129</v>
      </c>
      <c r="T6" s="7" t="s">
        <v>61</v>
      </c>
      <c r="U6" s="7" t="s">
        <v>173</v>
      </c>
    </row>
    <row r="7" spans="1:21" ht="156.75">
      <c r="A7" s="11" t="s">
        <v>56</v>
      </c>
      <c r="B7" s="11" t="s">
        <v>58</v>
      </c>
      <c r="C7" s="11" t="s">
        <v>177</v>
      </c>
      <c r="D7" s="11" t="s">
        <v>178</v>
      </c>
      <c r="E7" s="11" t="s">
        <v>62</v>
      </c>
      <c r="F7" s="11" t="s">
        <v>64</v>
      </c>
      <c r="G7" s="11" t="s">
        <v>179</v>
      </c>
      <c r="H7" s="11" t="s">
        <v>180</v>
      </c>
      <c r="I7" s="11" t="s">
        <v>181</v>
      </c>
      <c r="J7" s="11" t="s">
        <v>42</v>
      </c>
      <c r="K7" s="11" t="s">
        <v>182</v>
      </c>
      <c r="L7" s="11" t="s">
        <v>129</v>
      </c>
      <c r="M7" s="11" t="s">
        <v>183</v>
      </c>
      <c r="N7" s="11" t="s">
        <v>49</v>
      </c>
      <c r="O7" s="11" t="s">
        <v>184</v>
      </c>
      <c r="P7" s="11" t="s">
        <v>51</v>
      </c>
      <c r="Q7" s="11" t="s">
        <v>129</v>
      </c>
      <c r="R7" s="11" t="s">
        <v>52</v>
      </c>
      <c r="S7" s="11" t="s">
        <v>129</v>
      </c>
      <c r="T7" s="11" t="s">
        <v>40</v>
      </c>
      <c r="U7" s="11" t="s">
        <v>173</v>
      </c>
    </row>
    <row r="8" spans="1:21" ht="171">
      <c r="A8" s="7" t="s">
        <v>56</v>
      </c>
      <c r="B8" s="7" t="s">
        <v>58</v>
      </c>
      <c r="C8" s="7" t="s">
        <v>177</v>
      </c>
      <c r="D8" s="7" t="s">
        <v>178</v>
      </c>
      <c r="E8" s="7" t="s">
        <v>102</v>
      </c>
      <c r="F8" s="7" t="s">
        <v>103</v>
      </c>
      <c r="G8" s="7" t="s">
        <v>185</v>
      </c>
      <c r="H8" s="7" t="s">
        <v>186</v>
      </c>
      <c r="I8" s="7" t="s">
        <v>187</v>
      </c>
      <c r="J8" s="7" t="s">
        <v>126</v>
      </c>
      <c r="K8" s="7" t="s">
        <v>182</v>
      </c>
      <c r="L8" s="7" t="s">
        <v>75</v>
      </c>
      <c r="M8" s="7" t="s">
        <v>78</v>
      </c>
      <c r="N8" s="7" t="s">
        <v>49</v>
      </c>
      <c r="O8" s="7" t="s">
        <v>184</v>
      </c>
      <c r="P8" s="7" t="s">
        <v>89</v>
      </c>
      <c r="Q8" s="7" t="s">
        <v>113</v>
      </c>
      <c r="R8" s="7" t="s">
        <v>106</v>
      </c>
      <c r="S8" s="7" t="s">
        <v>75</v>
      </c>
      <c r="T8" s="7" t="s">
        <v>125</v>
      </c>
      <c r="U8" s="7" t="s">
        <v>97</v>
      </c>
    </row>
    <row r="9" spans="1:21" ht="171">
      <c r="A9" s="11" t="s">
        <v>56</v>
      </c>
      <c r="B9" s="11" t="s">
        <v>58</v>
      </c>
      <c r="C9" s="11" t="s">
        <v>177</v>
      </c>
      <c r="D9" s="11" t="s">
        <v>178</v>
      </c>
      <c r="E9" s="11" t="s">
        <v>124</v>
      </c>
      <c r="F9" s="11" t="s">
        <v>127</v>
      </c>
      <c r="G9" s="11" t="s">
        <v>190</v>
      </c>
      <c r="H9" s="11" t="s">
        <v>191</v>
      </c>
      <c r="I9" s="11" t="s">
        <v>192</v>
      </c>
      <c r="J9" s="11" t="s">
        <v>42</v>
      </c>
      <c r="K9" s="11" t="s">
        <v>182</v>
      </c>
      <c r="L9" s="11" t="s">
        <v>75</v>
      </c>
      <c r="M9" s="11" t="s">
        <v>78</v>
      </c>
      <c r="N9" s="11" t="s">
        <v>49</v>
      </c>
      <c r="O9" s="11" t="s">
        <v>184</v>
      </c>
      <c r="P9" s="11" t="s">
        <v>51</v>
      </c>
      <c r="Q9" s="11" t="s">
        <v>75</v>
      </c>
      <c r="R9" s="11" t="s">
        <v>52</v>
      </c>
      <c r="S9" s="11" t="s">
        <v>75</v>
      </c>
      <c r="T9" s="11" t="s">
        <v>40</v>
      </c>
      <c r="U9" s="11" t="s">
        <v>97</v>
      </c>
    </row>
    <row r="10" spans="1:21" ht="156.75">
      <c r="A10" s="7" t="s">
        <v>56</v>
      </c>
      <c r="B10" s="7" t="s">
        <v>58</v>
      </c>
      <c r="C10" s="7" t="s">
        <v>177</v>
      </c>
      <c r="D10" s="7" t="s">
        <v>178</v>
      </c>
      <c r="E10" s="7" t="s">
        <v>148</v>
      </c>
      <c r="F10" s="7" t="s">
        <v>149</v>
      </c>
      <c r="G10" s="7" t="s">
        <v>193</v>
      </c>
      <c r="H10" s="7" t="s">
        <v>194</v>
      </c>
      <c r="I10" s="7" t="s">
        <v>195</v>
      </c>
      <c r="J10" s="7" t="s">
        <v>42</v>
      </c>
      <c r="K10" s="7" t="s">
        <v>182</v>
      </c>
      <c r="L10" s="7" t="s">
        <v>129</v>
      </c>
      <c r="M10" s="7" t="s">
        <v>196</v>
      </c>
      <c r="N10" s="7" t="s">
        <v>49</v>
      </c>
      <c r="O10" s="7" t="s">
        <v>184</v>
      </c>
      <c r="P10" s="7" t="s">
        <v>51</v>
      </c>
      <c r="Q10" s="7" t="s">
        <v>129</v>
      </c>
      <c r="R10" s="7" t="s">
        <v>52</v>
      </c>
      <c r="S10" s="7" t="s">
        <v>129</v>
      </c>
      <c r="T10" s="7" t="s">
        <v>40</v>
      </c>
      <c r="U10" s="7" t="s">
        <v>173</v>
      </c>
    </row>
    <row r="11" spans="1:21" ht="171">
      <c r="A11" s="11" t="s">
        <v>56</v>
      </c>
      <c r="B11" s="11" t="s">
        <v>58</v>
      </c>
      <c r="C11" s="11" t="s">
        <v>177</v>
      </c>
      <c r="D11" s="11" t="s">
        <v>178</v>
      </c>
      <c r="E11" s="11" t="s">
        <v>153</v>
      </c>
      <c r="F11" s="11" t="s">
        <v>154</v>
      </c>
      <c r="G11" s="11" t="s">
        <v>197</v>
      </c>
      <c r="H11" s="11" t="s">
        <v>198</v>
      </c>
      <c r="I11" s="11" t="s">
        <v>199</v>
      </c>
      <c r="J11" s="11" t="s">
        <v>42</v>
      </c>
      <c r="K11" s="11" t="s">
        <v>182</v>
      </c>
      <c r="L11" s="11" t="s">
        <v>75</v>
      </c>
      <c r="M11" s="11" t="s">
        <v>78</v>
      </c>
      <c r="N11" s="11" t="s">
        <v>49</v>
      </c>
      <c r="O11" s="11" t="s">
        <v>184</v>
      </c>
      <c r="P11" s="11" t="s">
        <v>51</v>
      </c>
      <c r="Q11" s="11" t="s">
        <v>75</v>
      </c>
      <c r="R11" s="11" t="s">
        <v>52</v>
      </c>
      <c r="S11" s="11" t="s">
        <v>75</v>
      </c>
      <c r="T11" s="11" t="s">
        <v>40</v>
      </c>
      <c r="U11" s="11" t="s">
        <v>97</v>
      </c>
    </row>
    <row r="12" spans="1:21" ht="171">
      <c r="A12" s="7" t="s">
        <v>56</v>
      </c>
      <c r="B12" s="7" t="s">
        <v>58</v>
      </c>
      <c r="C12" s="7" t="s">
        <v>201</v>
      </c>
      <c r="D12" s="7" t="s">
        <v>202</v>
      </c>
      <c r="E12" s="7" t="s">
        <v>62</v>
      </c>
      <c r="F12" s="7" t="s">
        <v>64</v>
      </c>
      <c r="G12" s="7" t="s">
        <v>203</v>
      </c>
      <c r="H12" s="7" t="s">
        <v>204</v>
      </c>
      <c r="I12" s="7" t="s">
        <v>205</v>
      </c>
      <c r="J12" s="7" t="s">
        <v>79</v>
      </c>
      <c r="K12" s="7" t="s">
        <v>206</v>
      </c>
      <c r="L12" s="7" t="s">
        <v>75</v>
      </c>
      <c r="M12" s="7" t="s">
        <v>78</v>
      </c>
      <c r="N12" s="7" t="s">
        <v>14</v>
      </c>
      <c r="O12" s="7" t="s">
        <v>207</v>
      </c>
      <c r="P12" s="7" t="s">
        <v>89</v>
      </c>
      <c r="Q12" s="7" t="s">
        <v>75</v>
      </c>
      <c r="R12" s="7" t="s">
        <v>85</v>
      </c>
      <c r="S12" s="7" t="s">
        <v>75</v>
      </c>
      <c r="T12" s="7" t="s">
        <v>77</v>
      </c>
      <c r="U12" s="7" t="s">
        <v>97</v>
      </c>
    </row>
    <row r="13" spans="1:21" ht="85.5">
      <c r="A13" s="11" t="s">
        <v>56</v>
      </c>
      <c r="B13" s="11" t="s">
        <v>58</v>
      </c>
      <c r="C13" s="11" t="s">
        <v>201</v>
      </c>
      <c r="D13" s="11" t="s">
        <v>202</v>
      </c>
      <c r="E13" s="11" t="s">
        <v>102</v>
      </c>
      <c r="F13" s="11" t="s">
        <v>103</v>
      </c>
      <c r="G13" s="11" t="s">
        <v>106</v>
      </c>
      <c r="H13" s="11" t="s">
        <v>106</v>
      </c>
      <c r="I13" s="11" t="s">
        <v>106</v>
      </c>
      <c r="J13" s="11" t="s">
        <v>106</v>
      </c>
      <c r="K13" s="11" t="s">
        <v>106</v>
      </c>
      <c r="L13" s="11" t="s">
        <v>161</v>
      </c>
      <c r="M13" s="11" t="s">
        <v>212</v>
      </c>
      <c r="N13" s="11" t="s">
        <v>106</v>
      </c>
      <c r="O13" s="11" t="s">
        <v>106</v>
      </c>
      <c r="P13" s="11" t="s">
        <v>106</v>
      </c>
      <c r="Q13" s="11" t="s">
        <v>106</v>
      </c>
      <c r="R13" s="11" t="s">
        <v>106</v>
      </c>
      <c r="S13" s="11" t="s">
        <v>106</v>
      </c>
      <c r="T13" s="11" t="s">
        <v>106</v>
      </c>
      <c r="U13" s="11" t="s">
        <v>106</v>
      </c>
    </row>
    <row r="14" spans="1:21" ht="71.25">
      <c r="A14" s="7" t="s">
        <v>56</v>
      </c>
      <c r="B14" s="7" t="s">
        <v>58</v>
      </c>
      <c r="C14" s="7" t="s">
        <v>201</v>
      </c>
      <c r="D14" s="7" t="s">
        <v>202</v>
      </c>
      <c r="E14" s="7" t="s">
        <v>124</v>
      </c>
      <c r="F14" s="7" t="s">
        <v>127</v>
      </c>
      <c r="G14" s="7" t="s">
        <v>106</v>
      </c>
      <c r="H14" s="7" t="s">
        <v>106</v>
      </c>
      <c r="I14" s="7" t="s">
        <v>106</v>
      </c>
      <c r="J14" s="7" t="s">
        <v>106</v>
      </c>
      <c r="K14" s="7" t="s">
        <v>106</v>
      </c>
      <c r="L14" s="7" t="s">
        <v>113</v>
      </c>
      <c r="M14" s="7" t="s">
        <v>115</v>
      </c>
      <c r="N14" s="7" t="s">
        <v>106</v>
      </c>
      <c r="O14" s="7" t="s">
        <v>106</v>
      </c>
      <c r="P14" s="7" t="s">
        <v>106</v>
      </c>
      <c r="Q14" s="7" t="s">
        <v>106</v>
      </c>
      <c r="R14" s="7" t="s">
        <v>106</v>
      </c>
      <c r="S14" s="7" t="s">
        <v>106</v>
      </c>
      <c r="T14" s="7" t="s">
        <v>106</v>
      </c>
      <c r="U14" s="7" t="s">
        <v>106</v>
      </c>
    </row>
    <row r="15" spans="1:21" ht="156.75">
      <c r="A15" s="11" t="s">
        <v>56</v>
      </c>
      <c r="B15" s="11" t="s">
        <v>58</v>
      </c>
      <c r="C15" s="11" t="s">
        <v>201</v>
      </c>
      <c r="D15" s="11" t="s">
        <v>202</v>
      </c>
      <c r="E15" s="11" t="s">
        <v>148</v>
      </c>
      <c r="F15" s="11" t="s">
        <v>149</v>
      </c>
      <c r="G15" s="11" t="s">
        <v>218</v>
      </c>
      <c r="H15" s="11" t="s">
        <v>220</v>
      </c>
      <c r="I15" s="11" t="s">
        <v>222</v>
      </c>
      <c r="J15" s="11" t="s">
        <v>92</v>
      </c>
      <c r="K15" s="11" t="s">
        <v>206</v>
      </c>
      <c r="L15" s="11" t="s">
        <v>75</v>
      </c>
      <c r="M15" s="11" t="s">
        <v>78</v>
      </c>
      <c r="N15" s="11" t="s">
        <v>86</v>
      </c>
      <c r="O15" s="11" t="s">
        <v>223</v>
      </c>
      <c r="P15" s="11" t="s">
        <v>89</v>
      </c>
      <c r="Q15" s="11" t="s">
        <v>113</v>
      </c>
      <c r="R15" s="11" t="s">
        <v>106</v>
      </c>
      <c r="S15" s="11" t="s">
        <v>75</v>
      </c>
      <c r="T15" s="11" t="s">
        <v>91</v>
      </c>
      <c r="U15" s="11" t="s">
        <v>97</v>
      </c>
    </row>
    <row r="16" spans="1:21" ht="71.25">
      <c r="A16" s="7" t="s">
        <v>56</v>
      </c>
      <c r="B16" s="7" t="s">
        <v>58</v>
      </c>
      <c r="C16" s="7" t="s">
        <v>201</v>
      </c>
      <c r="D16" s="7" t="s">
        <v>202</v>
      </c>
      <c r="E16" s="7" t="s">
        <v>153</v>
      </c>
      <c r="F16" s="7" t="s">
        <v>154</v>
      </c>
      <c r="G16" s="7" t="s">
        <v>106</v>
      </c>
      <c r="H16" s="7" t="s">
        <v>106</v>
      </c>
      <c r="I16" s="7" t="s">
        <v>106</v>
      </c>
      <c r="J16" s="7" t="s">
        <v>106</v>
      </c>
      <c r="K16" s="7" t="s">
        <v>106</v>
      </c>
      <c r="L16" s="7" t="s">
        <v>113</v>
      </c>
      <c r="M16" s="7" t="s">
        <v>115</v>
      </c>
      <c r="N16" s="7" t="s">
        <v>106</v>
      </c>
      <c r="O16" s="7" t="s">
        <v>106</v>
      </c>
      <c r="P16" s="7" t="s">
        <v>106</v>
      </c>
      <c r="Q16" s="7" t="s">
        <v>106</v>
      </c>
      <c r="R16" s="7" t="s">
        <v>106</v>
      </c>
      <c r="S16" s="7" t="s">
        <v>106</v>
      </c>
      <c r="T16" s="7" t="s">
        <v>106</v>
      </c>
      <c r="U16" s="7" t="s">
        <v>106</v>
      </c>
    </row>
    <row r="17" spans="1:21" ht="156.75">
      <c r="A17" s="11" t="s">
        <v>56</v>
      </c>
      <c r="B17" s="11" t="s">
        <v>58</v>
      </c>
      <c r="C17" s="11" t="s">
        <v>230</v>
      </c>
      <c r="D17" s="11" t="s">
        <v>231</v>
      </c>
      <c r="E17" s="11" t="s">
        <v>62</v>
      </c>
      <c r="F17" s="11" t="s">
        <v>64</v>
      </c>
      <c r="G17" s="11" t="s">
        <v>232</v>
      </c>
      <c r="H17" s="11" t="s">
        <v>233</v>
      </c>
      <c r="I17" s="11" t="s">
        <v>234</v>
      </c>
      <c r="J17" s="11" t="s">
        <v>79</v>
      </c>
      <c r="K17" s="11" t="s">
        <v>235</v>
      </c>
      <c r="L17" s="11" t="s">
        <v>129</v>
      </c>
      <c r="M17" s="11" t="s">
        <v>236</v>
      </c>
      <c r="N17" s="11" t="s">
        <v>14</v>
      </c>
      <c r="O17" s="11" t="s">
        <v>207</v>
      </c>
      <c r="P17" s="11" t="s">
        <v>51</v>
      </c>
      <c r="Q17" s="11" t="s">
        <v>129</v>
      </c>
      <c r="R17" s="11" t="s">
        <v>85</v>
      </c>
      <c r="S17" s="11" t="s">
        <v>129</v>
      </c>
      <c r="T17" s="11" t="s">
        <v>77</v>
      </c>
      <c r="U17" s="11" t="s">
        <v>173</v>
      </c>
    </row>
    <row r="18" spans="1:21" ht="171">
      <c r="A18" s="7" t="s">
        <v>56</v>
      </c>
      <c r="B18" s="7" t="s">
        <v>58</v>
      </c>
      <c r="C18" s="7" t="s">
        <v>230</v>
      </c>
      <c r="D18" s="7" t="s">
        <v>231</v>
      </c>
      <c r="E18" s="7" t="s">
        <v>102</v>
      </c>
      <c r="F18" s="7" t="s">
        <v>103</v>
      </c>
      <c r="G18" s="7" t="s">
        <v>237</v>
      </c>
      <c r="H18" s="7" t="s">
        <v>238</v>
      </c>
      <c r="I18" s="7" t="s">
        <v>239</v>
      </c>
      <c r="J18" s="7" t="s">
        <v>126</v>
      </c>
      <c r="K18" s="7" t="s">
        <v>235</v>
      </c>
      <c r="L18" s="7" t="s">
        <v>75</v>
      </c>
      <c r="M18" s="7" t="s">
        <v>78</v>
      </c>
      <c r="N18" s="7" t="s">
        <v>49</v>
      </c>
      <c r="O18" s="7" t="s">
        <v>184</v>
      </c>
      <c r="P18" s="7" t="s">
        <v>89</v>
      </c>
      <c r="Q18" s="7" t="s">
        <v>113</v>
      </c>
      <c r="R18" s="7" t="s">
        <v>106</v>
      </c>
      <c r="S18" s="7" t="s">
        <v>75</v>
      </c>
      <c r="T18" s="7" t="s">
        <v>125</v>
      </c>
      <c r="U18" s="7" t="s">
        <v>97</v>
      </c>
    </row>
    <row r="19" spans="1:21" ht="171">
      <c r="A19" s="11" t="s">
        <v>56</v>
      </c>
      <c r="B19" s="11" t="s">
        <v>58</v>
      </c>
      <c r="C19" s="11" t="s">
        <v>230</v>
      </c>
      <c r="D19" s="11" t="s">
        <v>231</v>
      </c>
      <c r="E19" s="11" t="s">
        <v>124</v>
      </c>
      <c r="F19" s="11" t="s">
        <v>127</v>
      </c>
      <c r="G19" s="11" t="s">
        <v>240</v>
      </c>
      <c r="H19" s="11" t="s">
        <v>241</v>
      </c>
      <c r="I19" s="11" t="s">
        <v>242</v>
      </c>
      <c r="J19" s="11" t="s">
        <v>92</v>
      </c>
      <c r="K19" s="11" t="s">
        <v>235</v>
      </c>
      <c r="L19" s="11" t="s">
        <v>75</v>
      </c>
      <c r="M19" s="11" t="s">
        <v>78</v>
      </c>
      <c r="N19" s="11" t="s">
        <v>86</v>
      </c>
      <c r="O19" s="11" t="s">
        <v>223</v>
      </c>
      <c r="P19" s="11" t="s">
        <v>89</v>
      </c>
      <c r="Q19" s="11" t="s">
        <v>113</v>
      </c>
      <c r="R19" s="11" t="s">
        <v>106</v>
      </c>
      <c r="S19" s="11" t="s">
        <v>75</v>
      </c>
      <c r="T19" s="11" t="s">
        <v>91</v>
      </c>
      <c r="U19" s="11" t="s">
        <v>97</v>
      </c>
    </row>
    <row r="20" spans="1:21" ht="156.75">
      <c r="A20" s="7" t="s">
        <v>56</v>
      </c>
      <c r="B20" s="7" t="s">
        <v>58</v>
      </c>
      <c r="C20" s="7" t="s">
        <v>230</v>
      </c>
      <c r="D20" s="7" t="s">
        <v>231</v>
      </c>
      <c r="E20" s="7" t="s">
        <v>148</v>
      </c>
      <c r="F20" s="7" t="s">
        <v>149</v>
      </c>
      <c r="G20" s="7" t="s">
        <v>243</v>
      </c>
      <c r="H20" s="7" t="s">
        <v>244</v>
      </c>
      <c r="I20" s="7" t="s">
        <v>245</v>
      </c>
      <c r="J20" s="7" t="s">
        <v>92</v>
      </c>
      <c r="K20" s="7" t="s">
        <v>235</v>
      </c>
      <c r="L20" s="7" t="s">
        <v>129</v>
      </c>
      <c r="M20" s="7" t="s">
        <v>246</v>
      </c>
      <c r="N20" s="7" t="s">
        <v>86</v>
      </c>
      <c r="O20" s="7" t="s">
        <v>223</v>
      </c>
      <c r="P20" s="7" t="s">
        <v>89</v>
      </c>
      <c r="Q20" s="7" t="s">
        <v>129</v>
      </c>
      <c r="R20" s="7" t="s">
        <v>100</v>
      </c>
      <c r="S20" s="7" t="s">
        <v>129</v>
      </c>
      <c r="T20" s="7" t="s">
        <v>91</v>
      </c>
      <c r="U20" s="7" t="s">
        <v>173</v>
      </c>
    </row>
    <row r="21" spans="1:21" ht="171">
      <c r="A21" s="11" t="s">
        <v>56</v>
      </c>
      <c r="B21" s="11" t="s">
        <v>58</v>
      </c>
      <c r="C21" s="11" t="s">
        <v>230</v>
      </c>
      <c r="D21" s="11" t="s">
        <v>231</v>
      </c>
      <c r="E21" s="11" t="s">
        <v>153</v>
      </c>
      <c r="F21" s="11" t="s">
        <v>154</v>
      </c>
      <c r="G21" s="11" t="s">
        <v>247</v>
      </c>
      <c r="H21" s="11" t="s">
        <v>248</v>
      </c>
      <c r="I21" s="11" t="s">
        <v>249</v>
      </c>
      <c r="J21" s="11" t="s">
        <v>92</v>
      </c>
      <c r="K21" s="11" t="s">
        <v>235</v>
      </c>
      <c r="L21" s="11" t="s">
        <v>129</v>
      </c>
      <c r="M21" s="11" t="s">
        <v>250</v>
      </c>
      <c r="N21" s="11" t="s">
        <v>86</v>
      </c>
      <c r="O21" s="11" t="s">
        <v>223</v>
      </c>
      <c r="P21" s="11" t="s">
        <v>89</v>
      </c>
      <c r="Q21" s="11" t="s">
        <v>129</v>
      </c>
      <c r="R21" s="11" t="s">
        <v>100</v>
      </c>
      <c r="S21" s="11" t="s">
        <v>129</v>
      </c>
      <c r="T21" s="11" t="s">
        <v>91</v>
      </c>
      <c r="U21" s="11" t="s">
        <v>173</v>
      </c>
    </row>
    <row r="22" spans="1:21" ht="199.5">
      <c r="A22" s="7" t="s">
        <v>56</v>
      </c>
      <c r="B22" s="7" t="s">
        <v>251</v>
      </c>
      <c r="C22" s="7" t="s">
        <v>252</v>
      </c>
      <c r="D22" s="7" t="s">
        <v>253</v>
      </c>
      <c r="E22" s="7" t="s">
        <v>62</v>
      </c>
      <c r="F22" s="7" t="s">
        <v>64</v>
      </c>
      <c r="G22" s="7" t="s">
        <v>254</v>
      </c>
      <c r="H22" s="7" t="s">
        <v>255</v>
      </c>
      <c r="I22" s="7" t="s">
        <v>256</v>
      </c>
      <c r="J22" s="7" t="s">
        <v>63</v>
      </c>
      <c r="K22" s="7" t="s">
        <v>257</v>
      </c>
      <c r="L22" s="7" t="s">
        <v>75</v>
      </c>
      <c r="M22" s="7" t="s">
        <v>78</v>
      </c>
      <c r="N22" s="7" t="s">
        <v>70</v>
      </c>
      <c r="O22" s="7" t="s">
        <v>81</v>
      </c>
      <c r="P22" s="7" t="s">
        <v>89</v>
      </c>
      <c r="Q22" s="7" t="s">
        <v>75</v>
      </c>
      <c r="R22" s="7" t="s">
        <v>72</v>
      </c>
      <c r="S22" s="7" t="s">
        <v>75</v>
      </c>
      <c r="T22" s="7" t="s">
        <v>61</v>
      </c>
      <c r="U22" s="7" t="s">
        <v>97</v>
      </c>
    </row>
    <row r="23" spans="1:21" ht="199.5">
      <c r="A23" s="11" t="s">
        <v>56</v>
      </c>
      <c r="B23" s="11" t="s">
        <v>251</v>
      </c>
      <c r="C23" s="11" t="s">
        <v>252</v>
      </c>
      <c r="D23" s="11" t="s">
        <v>253</v>
      </c>
      <c r="E23" s="11" t="s">
        <v>102</v>
      </c>
      <c r="F23" s="11" t="s">
        <v>103</v>
      </c>
      <c r="G23" s="11" t="s">
        <v>258</v>
      </c>
      <c r="H23" s="11" t="s">
        <v>259</v>
      </c>
      <c r="I23" s="11" t="s">
        <v>260</v>
      </c>
      <c r="J23" s="11" t="s">
        <v>63</v>
      </c>
      <c r="K23" s="11" t="s">
        <v>257</v>
      </c>
      <c r="L23" s="11" t="s">
        <v>75</v>
      </c>
      <c r="M23" s="11" t="s">
        <v>78</v>
      </c>
      <c r="N23" s="11" t="s">
        <v>70</v>
      </c>
      <c r="O23" s="11" t="s">
        <v>81</v>
      </c>
      <c r="P23" s="11" t="s">
        <v>89</v>
      </c>
      <c r="Q23" s="11" t="s">
        <v>75</v>
      </c>
      <c r="R23" s="11" t="s">
        <v>72</v>
      </c>
      <c r="S23" s="11" t="s">
        <v>75</v>
      </c>
      <c r="T23" s="11" t="s">
        <v>61</v>
      </c>
      <c r="U23" s="11" t="s">
        <v>97</v>
      </c>
    </row>
    <row r="24" spans="1:21" ht="199.5">
      <c r="A24" s="7" t="s">
        <v>56</v>
      </c>
      <c r="B24" s="7" t="s">
        <v>251</v>
      </c>
      <c r="C24" s="7" t="s">
        <v>252</v>
      </c>
      <c r="D24" s="7" t="s">
        <v>253</v>
      </c>
      <c r="E24" s="7" t="s">
        <v>124</v>
      </c>
      <c r="F24" s="7" t="s">
        <v>127</v>
      </c>
      <c r="G24" s="7" t="s">
        <v>261</v>
      </c>
      <c r="H24" s="7" t="s">
        <v>262</v>
      </c>
      <c r="I24" s="7" t="s">
        <v>263</v>
      </c>
      <c r="J24" s="7" t="s">
        <v>63</v>
      </c>
      <c r="K24" s="7" t="s">
        <v>257</v>
      </c>
      <c r="L24" s="7" t="s">
        <v>129</v>
      </c>
      <c r="M24" s="7" t="s">
        <v>264</v>
      </c>
      <c r="N24" s="7" t="s">
        <v>70</v>
      </c>
      <c r="O24" s="7" t="s">
        <v>81</v>
      </c>
      <c r="P24" s="7" t="s">
        <v>51</v>
      </c>
      <c r="Q24" s="7" t="s">
        <v>129</v>
      </c>
      <c r="R24" s="7" t="s">
        <v>72</v>
      </c>
      <c r="S24" s="7" t="s">
        <v>129</v>
      </c>
      <c r="T24" s="7" t="s">
        <v>61</v>
      </c>
      <c r="U24" s="7" t="s">
        <v>97</v>
      </c>
    </row>
    <row r="25" spans="1:21" ht="199.5">
      <c r="A25" s="11" t="s">
        <v>56</v>
      </c>
      <c r="B25" s="11" t="s">
        <v>251</v>
      </c>
      <c r="C25" s="11" t="s">
        <v>252</v>
      </c>
      <c r="D25" s="11" t="s">
        <v>253</v>
      </c>
      <c r="E25" s="11" t="s">
        <v>148</v>
      </c>
      <c r="F25" s="11" t="s">
        <v>149</v>
      </c>
      <c r="G25" s="11" t="s">
        <v>265</v>
      </c>
      <c r="H25" s="11" t="s">
        <v>266</v>
      </c>
      <c r="I25" s="11" t="s">
        <v>267</v>
      </c>
      <c r="J25" s="11" t="s">
        <v>63</v>
      </c>
      <c r="K25" s="11" t="s">
        <v>257</v>
      </c>
      <c r="L25" s="11" t="s">
        <v>75</v>
      </c>
      <c r="M25" s="11" t="s">
        <v>78</v>
      </c>
      <c r="N25" s="11" t="s">
        <v>70</v>
      </c>
      <c r="O25" s="11" t="s">
        <v>81</v>
      </c>
      <c r="P25" s="11" t="s">
        <v>89</v>
      </c>
      <c r="Q25" s="11" t="s">
        <v>75</v>
      </c>
      <c r="R25" s="11" t="s">
        <v>72</v>
      </c>
      <c r="S25" s="11" t="s">
        <v>75</v>
      </c>
      <c r="T25" s="11" t="s">
        <v>61</v>
      </c>
      <c r="U25" s="11" t="s">
        <v>97</v>
      </c>
    </row>
    <row r="26" spans="1:21" ht="199.5">
      <c r="A26" s="7" t="s">
        <v>56</v>
      </c>
      <c r="B26" s="7" t="s">
        <v>251</v>
      </c>
      <c r="C26" s="7" t="s">
        <v>252</v>
      </c>
      <c r="D26" s="7" t="s">
        <v>253</v>
      </c>
      <c r="E26" s="7" t="s">
        <v>153</v>
      </c>
      <c r="F26" s="7" t="s">
        <v>154</v>
      </c>
      <c r="G26" s="7" t="s">
        <v>268</v>
      </c>
      <c r="H26" s="7" t="s">
        <v>269</v>
      </c>
      <c r="I26" s="7" t="s">
        <v>270</v>
      </c>
      <c r="J26" s="7" t="s">
        <v>63</v>
      </c>
      <c r="K26" s="7" t="s">
        <v>257</v>
      </c>
      <c r="L26" s="7" t="s">
        <v>129</v>
      </c>
      <c r="M26" s="7" t="s">
        <v>271</v>
      </c>
      <c r="N26" s="7" t="s">
        <v>70</v>
      </c>
      <c r="O26" s="7" t="s">
        <v>81</v>
      </c>
      <c r="P26" s="7" t="s">
        <v>51</v>
      </c>
      <c r="Q26" s="7" t="s">
        <v>129</v>
      </c>
      <c r="R26" s="7" t="s">
        <v>72</v>
      </c>
      <c r="S26" s="7" t="s">
        <v>129</v>
      </c>
      <c r="T26" s="7" t="s">
        <v>61</v>
      </c>
      <c r="U26" s="7" t="s">
        <v>173</v>
      </c>
    </row>
    <row r="27" spans="1:21" ht="199.5">
      <c r="A27" s="11" t="s">
        <v>56</v>
      </c>
      <c r="B27" s="11" t="s">
        <v>251</v>
      </c>
      <c r="C27" s="11" t="s">
        <v>272</v>
      </c>
      <c r="D27" s="11" t="s">
        <v>273</v>
      </c>
      <c r="E27" s="11" t="s">
        <v>62</v>
      </c>
      <c r="F27" s="11" t="s">
        <v>64</v>
      </c>
      <c r="G27" s="11" t="s">
        <v>274</v>
      </c>
      <c r="H27" s="11" t="s">
        <v>275</v>
      </c>
      <c r="I27" s="11" t="s">
        <v>276</v>
      </c>
      <c r="J27" s="11" t="s">
        <v>105</v>
      </c>
      <c r="K27" s="11" t="s">
        <v>277</v>
      </c>
      <c r="L27" s="11" t="s">
        <v>129</v>
      </c>
      <c r="M27" s="11" t="s">
        <v>278</v>
      </c>
      <c r="N27" s="11" t="s">
        <v>70</v>
      </c>
      <c r="O27" s="11" t="s">
        <v>81</v>
      </c>
      <c r="P27" s="11" t="s">
        <v>51</v>
      </c>
      <c r="Q27" s="11" t="s">
        <v>129</v>
      </c>
      <c r="R27" s="11" t="s">
        <v>112</v>
      </c>
      <c r="S27" s="11" t="s">
        <v>129</v>
      </c>
      <c r="T27" s="11" t="s">
        <v>104</v>
      </c>
      <c r="U27" s="11" t="s">
        <v>173</v>
      </c>
    </row>
    <row r="28" spans="1:21" ht="71.25">
      <c r="A28" s="7" t="s">
        <v>56</v>
      </c>
      <c r="B28" s="7" t="s">
        <v>251</v>
      </c>
      <c r="C28" s="7" t="s">
        <v>272</v>
      </c>
      <c r="D28" s="7" t="s">
        <v>273</v>
      </c>
      <c r="E28" s="7" t="s">
        <v>102</v>
      </c>
      <c r="F28" s="7" t="s">
        <v>103</v>
      </c>
      <c r="G28" s="7" t="s">
        <v>106</v>
      </c>
      <c r="H28" s="7" t="s">
        <v>106</v>
      </c>
      <c r="I28" s="7" t="s">
        <v>106</v>
      </c>
      <c r="J28" s="7" t="s">
        <v>106</v>
      </c>
      <c r="K28" s="7" t="s">
        <v>106</v>
      </c>
      <c r="L28" s="7" t="s">
        <v>113</v>
      </c>
      <c r="M28" s="7" t="s">
        <v>115</v>
      </c>
      <c r="N28" s="7" t="s">
        <v>106</v>
      </c>
      <c r="O28" s="7" t="s">
        <v>106</v>
      </c>
      <c r="P28" s="7" t="s">
        <v>106</v>
      </c>
      <c r="Q28" s="7" t="s">
        <v>106</v>
      </c>
      <c r="R28" s="7" t="s">
        <v>106</v>
      </c>
      <c r="S28" s="7" t="s">
        <v>106</v>
      </c>
      <c r="T28" s="7" t="s">
        <v>106</v>
      </c>
      <c r="U28" s="7" t="s">
        <v>106</v>
      </c>
    </row>
    <row r="29" spans="1:21" ht="199.5">
      <c r="A29" s="11" t="s">
        <v>56</v>
      </c>
      <c r="B29" s="11" t="s">
        <v>251</v>
      </c>
      <c r="C29" s="11" t="s">
        <v>272</v>
      </c>
      <c r="D29" s="11" t="s">
        <v>273</v>
      </c>
      <c r="E29" s="11" t="s">
        <v>124</v>
      </c>
      <c r="F29" s="11" t="s">
        <v>127</v>
      </c>
      <c r="G29" s="11" t="s">
        <v>279</v>
      </c>
      <c r="H29" s="11" t="s">
        <v>280</v>
      </c>
      <c r="I29" s="11" t="s">
        <v>281</v>
      </c>
      <c r="J29" s="11" t="s">
        <v>105</v>
      </c>
      <c r="K29" s="11" t="s">
        <v>277</v>
      </c>
      <c r="L29" s="11" t="s">
        <v>75</v>
      </c>
      <c r="M29" s="11" t="s">
        <v>78</v>
      </c>
      <c r="N29" s="11" t="s">
        <v>70</v>
      </c>
      <c r="O29" s="11" t="s">
        <v>81</v>
      </c>
      <c r="P29" s="11" t="s">
        <v>89</v>
      </c>
      <c r="Q29" s="11" t="s">
        <v>75</v>
      </c>
      <c r="R29" s="11" t="s">
        <v>112</v>
      </c>
      <c r="S29" s="11" t="s">
        <v>75</v>
      </c>
      <c r="T29" s="11" t="s">
        <v>104</v>
      </c>
      <c r="U29" s="11" t="s">
        <v>97</v>
      </c>
    </row>
    <row r="30" spans="1:21" ht="199.5">
      <c r="A30" s="7" t="s">
        <v>56</v>
      </c>
      <c r="B30" s="7" t="s">
        <v>251</v>
      </c>
      <c r="C30" s="7" t="s">
        <v>272</v>
      </c>
      <c r="D30" s="7" t="s">
        <v>273</v>
      </c>
      <c r="E30" s="7" t="s">
        <v>148</v>
      </c>
      <c r="F30" s="7" t="s">
        <v>149</v>
      </c>
      <c r="G30" s="7" t="s">
        <v>282</v>
      </c>
      <c r="H30" s="7" t="s">
        <v>283</v>
      </c>
      <c r="I30" s="7" t="s">
        <v>284</v>
      </c>
      <c r="J30" s="7" t="s">
        <v>105</v>
      </c>
      <c r="K30" s="7" t="s">
        <v>277</v>
      </c>
      <c r="L30" s="7" t="s">
        <v>129</v>
      </c>
      <c r="M30" s="7" t="s">
        <v>285</v>
      </c>
      <c r="N30" s="7" t="s">
        <v>70</v>
      </c>
      <c r="O30" s="7" t="s">
        <v>81</v>
      </c>
      <c r="P30" s="7" t="s">
        <v>51</v>
      </c>
      <c r="Q30" s="7" t="s">
        <v>129</v>
      </c>
      <c r="R30" s="7" t="s">
        <v>112</v>
      </c>
      <c r="S30" s="7" t="s">
        <v>129</v>
      </c>
      <c r="T30" s="7" t="s">
        <v>104</v>
      </c>
      <c r="U30" s="7" t="s">
        <v>173</v>
      </c>
    </row>
    <row r="31" spans="1:21" ht="199.5">
      <c r="A31" s="11" t="s">
        <v>56</v>
      </c>
      <c r="B31" s="11" t="s">
        <v>251</v>
      </c>
      <c r="C31" s="11" t="s">
        <v>272</v>
      </c>
      <c r="D31" s="11" t="s">
        <v>273</v>
      </c>
      <c r="E31" s="11" t="s">
        <v>153</v>
      </c>
      <c r="F31" s="11" t="s">
        <v>154</v>
      </c>
      <c r="G31" s="11" t="s">
        <v>286</v>
      </c>
      <c r="H31" s="11" t="s">
        <v>287</v>
      </c>
      <c r="I31" s="11" t="s">
        <v>288</v>
      </c>
      <c r="J31" s="11" t="s">
        <v>105</v>
      </c>
      <c r="K31" s="11" t="s">
        <v>277</v>
      </c>
      <c r="L31" s="11" t="s">
        <v>75</v>
      </c>
      <c r="M31" s="11" t="s">
        <v>78</v>
      </c>
      <c r="N31" s="11" t="s">
        <v>70</v>
      </c>
      <c r="O31" s="11" t="s">
        <v>81</v>
      </c>
      <c r="P31" s="11" t="s">
        <v>89</v>
      </c>
      <c r="Q31" s="11" t="s">
        <v>75</v>
      </c>
      <c r="R31" s="11" t="s">
        <v>112</v>
      </c>
      <c r="S31" s="11" t="s">
        <v>75</v>
      </c>
      <c r="T31" s="11" t="s">
        <v>104</v>
      </c>
      <c r="U31" s="11" t="s">
        <v>97</v>
      </c>
    </row>
    <row r="32" spans="1:21" ht="185.25">
      <c r="A32" s="7" t="s">
        <v>56</v>
      </c>
      <c r="B32" s="7" t="s">
        <v>251</v>
      </c>
      <c r="C32" s="7" t="s">
        <v>289</v>
      </c>
      <c r="D32" s="7" t="s">
        <v>290</v>
      </c>
      <c r="E32" s="7" t="s">
        <v>62</v>
      </c>
      <c r="F32" s="7" t="s">
        <v>64</v>
      </c>
      <c r="G32" s="7" t="s">
        <v>291</v>
      </c>
      <c r="H32" s="7" t="s">
        <v>292</v>
      </c>
      <c r="I32" s="7" t="s">
        <v>293</v>
      </c>
      <c r="J32" s="7" t="s">
        <v>79</v>
      </c>
      <c r="K32" s="7" t="s">
        <v>294</v>
      </c>
      <c r="L32" s="7" t="s">
        <v>75</v>
      </c>
      <c r="M32" s="7" t="s">
        <v>78</v>
      </c>
      <c r="N32" s="7" t="s">
        <v>14</v>
      </c>
      <c r="O32" s="7" t="s">
        <v>207</v>
      </c>
      <c r="P32" s="7" t="s">
        <v>89</v>
      </c>
      <c r="Q32" s="7" t="s">
        <v>75</v>
      </c>
      <c r="R32" s="7" t="s">
        <v>85</v>
      </c>
      <c r="S32" s="7" t="s">
        <v>75</v>
      </c>
      <c r="T32" s="7" t="s">
        <v>77</v>
      </c>
      <c r="U32" s="7" t="s">
        <v>97</v>
      </c>
    </row>
    <row r="33" spans="1:21" ht="185.25">
      <c r="A33" s="11" t="s">
        <v>56</v>
      </c>
      <c r="B33" s="11" t="s">
        <v>251</v>
      </c>
      <c r="C33" s="11" t="s">
        <v>289</v>
      </c>
      <c r="D33" s="11" t="s">
        <v>290</v>
      </c>
      <c r="E33" s="11" t="s">
        <v>102</v>
      </c>
      <c r="F33" s="11" t="s">
        <v>103</v>
      </c>
      <c r="G33" s="11" t="s">
        <v>295</v>
      </c>
      <c r="H33" s="11" t="s">
        <v>296</v>
      </c>
      <c r="I33" s="11" t="s">
        <v>297</v>
      </c>
      <c r="J33" s="11" t="s">
        <v>126</v>
      </c>
      <c r="K33" s="11" t="s">
        <v>294</v>
      </c>
      <c r="L33" s="11" t="s">
        <v>129</v>
      </c>
      <c r="M33" s="11" t="s">
        <v>298</v>
      </c>
      <c r="N33" s="11" t="s">
        <v>49</v>
      </c>
      <c r="O33" s="11" t="s">
        <v>184</v>
      </c>
      <c r="P33" s="11" t="s">
        <v>89</v>
      </c>
      <c r="Q33" s="11" t="s">
        <v>129</v>
      </c>
      <c r="R33" s="11" t="s">
        <v>136</v>
      </c>
      <c r="S33" s="11" t="s">
        <v>129</v>
      </c>
      <c r="T33" s="11" t="s">
        <v>125</v>
      </c>
      <c r="U33" s="11" t="s">
        <v>97</v>
      </c>
    </row>
    <row r="34" spans="1:21" ht="185.25">
      <c r="A34" s="7" t="s">
        <v>56</v>
      </c>
      <c r="B34" s="7" t="s">
        <v>251</v>
      </c>
      <c r="C34" s="7" t="s">
        <v>289</v>
      </c>
      <c r="D34" s="7" t="s">
        <v>290</v>
      </c>
      <c r="E34" s="7" t="s">
        <v>124</v>
      </c>
      <c r="F34" s="7" t="s">
        <v>127</v>
      </c>
      <c r="G34" s="7" t="s">
        <v>299</v>
      </c>
      <c r="H34" s="7" t="s">
        <v>300</v>
      </c>
      <c r="I34" s="7" t="s">
        <v>301</v>
      </c>
      <c r="J34" s="7" t="s">
        <v>79</v>
      </c>
      <c r="K34" s="7" t="s">
        <v>294</v>
      </c>
      <c r="L34" s="7" t="s">
        <v>129</v>
      </c>
      <c r="M34" s="7" t="s">
        <v>302</v>
      </c>
      <c r="N34" s="7" t="s">
        <v>14</v>
      </c>
      <c r="O34" s="7" t="s">
        <v>207</v>
      </c>
      <c r="P34" s="7" t="s">
        <v>51</v>
      </c>
      <c r="Q34" s="7" t="s">
        <v>129</v>
      </c>
      <c r="R34" s="7" t="s">
        <v>85</v>
      </c>
      <c r="S34" s="7" t="s">
        <v>129</v>
      </c>
      <c r="T34" s="7" t="s">
        <v>77</v>
      </c>
      <c r="U34" s="7" t="s">
        <v>97</v>
      </c>
    </row>
    <row r="35" spans="1:21" ht="185.25">
      <c r="A35" s="11" t="s">
        <v>56</v>
      </c>
      <c r="B35" s="11" t="s">
        <v>251</v>
      </c>
      <c r="C35" s="11" t="s">
        <v>289</v>
      </c>
      <c r="D35" s="11" t="s">
        <v>290</v>
      </c>
      <c r="E35" s="11" t="s">
        <v>148</v>
      </c>
      <c r="F35" s="11" t="s">
        <v>149</v>
      </c>
      <c r="G35" s="11" t="s">
        <v>303</v>
      </c>
      <c r="H35" s="11" t="s">
        <v>304</v>
      </c>
      <c r="I35" s="11" t="s">
        <v>305</v>
      </c>
      <c r="J35" s="11" t="s">
        <v>79</v>
      </c>
      <c r="K35" s="11" t="s">
        <v>294</v>
      </c>
      <c r="L35" s="11" t="s">
        <v>129</v>
      </c>
      <c r="M35" s="11" t="s">
        <v>306</v>
      </c>
      <c r="N35" s="11" t="s">
        <v>14</v>
      </c>
      <c r="O35" s="11" t="s">
        <v>207</v>
      </c>
      <c r="P35" s="11" t="s">
        <v>51</v>
      </c>
      <c r="Q35" s="11" t="s">
        <v>129</v>
      </c>
      <c r="R35" s="11" t="s">
        <v>85</v>
      </c>
      <c r="S35" s="11" t="s">
        <v>129</v>
      </c>
      <c r="T35" s="11" t="s">
        <v>77</v>
      </c>
      <c r="U35" s="11" t="s">
        <v>173</v>
      </c>
    </row>
    <row r="36" spans="1:21" ht="185.25">
      <c r="A36" s="7" t="s">
        <v>56</v>
      </c>
      <c r="B36" s="7" t="s">
        <v>251</v>
      </c>
      <c r="C36" s="7" t="s">
        <v>289</v>
      </c>
      <c r="D36" s="7" t="s">
        <v>290</v>
      </c>
      <c r="E36" s="7" t="s">
        <v>153</v>
      </c>
      <c r="F36" s="7" t="s">
        <v>154</v>
      </c>
      <c r="G36" s="7" t="s">
        <v>307</v>
      </c>
      <c r="H36" s="7" t="s">
        <v>308</v>
      </c>
      <c r="I36" s="7" t="s">
        <v>309</v>
      </c>
      <c r="J36" s="7" t="s">
        <v>79</v>
      </c>
      <c r="K36" s="7" t="s">
        <v>294</v>
      </c>
      <c r="L36" s="7" t="s">
        <v>75</v>
      </c>
      <c r="M36" s="7" t="s">
        <v>78</v>
      </c>
      <c r="N36" s="7" t="s">
        <v>14</v>
      </c>
      <c r="O36" s="7" t="s">
        <v>207</v>
      </c>
      <c r="P36" s="7" t="s">
        <v>89</v>
      </c>
      <c r="Q36" s="7" t="s">
        <v>75</v>
      </c>
      <c r="R36" s="7" t="s">
        <v>85</v>
      </c>
      <c r="S36" s="7" t="s">
        <v>75</v>
      </c>
      <c r="T36" s="7" t="s">
        <v>77</v>
      </c>
      <c r="U36" s="7" t="s">
        <v>97</v>
      </c>
    </row>
    <row r="37" spans="1:21" ht="199.5">
      <c r="A37" s="11" t="s">
        <v>56</v>
      </c>
      <c r="B37" s="11" t="s">
        <v>251</v>
      </c>
      <c r="C37" s="11" t="s">
        <v>310</v>
      </c>
      <c r="D37" s="11" t="s">
        <v>311</v>
      </c>
      <c r="E37" s="11" t="s">
        <v>62</v>
      </c>
      <c r="F37" s="11" t="s">
        <v>64</v>
      </c>
      <c r="G37" s="11" t="s">
        <v>312</v>
      </c>
      <c r="H37" s="11" t="s">
        <v>313</v>
      </c>
      <c r="I37" s="11" t="s">
        <v>314</v>
      </c>
      <c r="J37" s="11" t="s">
        <v>42</v>
      </c>
      <c r="K37" s="11" t="s">
        <v>182</v>
      </c>
      <c r="L37" s="11" t="s">
        <v>129</v>
      </c>
      <c r="M37" s="11" t="s">
        <v>315</v>
      </c>
      <c r="N37" s="11" t="s">
        <v>49</v>
      </c>
      <c r="O37" s="11" t="s">
        <v>184</v>
      </c>
      <c r="P37" s="11" t="s">
        <v>51</v>
      </c>
      <c r="Q37" s="11" t="s">
        <v>129</v>
      </c>
      <c r="R37" s="11" t="s">
        <v>52</v>
      </c>
      <c r="S37" s="11" t="s">
        <v>129</v>
      </c>
      <c r="T37" s="11" t="s">
        <v>40</v>
      </c>
      <c r="U37" s="11" t="s">
        <v>173</v>
      </c>
    </row>
    <row r="38" spans="1:21" ht="199.5">
      <c r="A38" s="7" t="s">
        <v>56</v>
      </c>
      <c r="B38" s="7" t="s">
        <v>251</v>
      </c>
      <c r="C38" s="7" t="s">
        <v>310</v>
      </c>
      <c r="D38" s="7" t="s">
        <v>311</v>
      </c>
      <c r="E38" s="7" t="s">
        <v>102</v>
      </c>
      <c r="F38" s="7" t="s">
        <v>103</v>
      </c>
      <c r="G38" s="7" t="s">
        <v>316</v>
      </c>
      <c r="H38" s="7" t="s">
        <v>317</v>
      </c>
      <c r="I38" s="7" t="s">
        <v>318</v>
      </c>
      <c r="J38" s="7" t="s">
        <v>42</v>
      </c>
      <c r="K38" s="7" t="s">
        <v>182</v>
      </c>
      <c r="L38" s="7" t="s">
        <v>75</v>
      </c>
      <c r="M38" s="7" t="s">
        <v>78</v>
      </c>
      <c r="N38" s="7" t="s">
        <v>49</v>
      </c>
      <c r="O38" s="7" t="s">
        <v>184</v>
      </c>
      <c r="P38" s="7" t="s">
        <v>51</v>
      </c>
      <c r="Q38" s="7" t="s">
        <v>75</v>
      </c>
      <c r="R38" s="7" t="s">
        <v>52</v>
      </c>
      <c r="S38" s="7" t="s">
        <v>75</v>
      </c>
      <c r="T38" s="7" t="s">
        <v>40</v>
      </c>
      <c r="U38" s="7" t="s">
        <v>97</v>
      </c>
    </row>
    <row r="39" spans="1:21" ht="199.5">
      <c r="A39" s="11" t="s">
        <v>56</v>
      </c>
      <c r="B39" s="11" t="s">
        <v>251</v>
      </c>
      <c r="C39" s="11" t="s">
        <v>310</v>
      </c>
      <c r="D39" s="11" t="s">
        <v>311</v>
      </c>
      <c r="E39" s="11" t="s">
        <v>124</v>
      </c>
      <c r="F39" s="11" t="s">
        <v>127</v>
      </c>
      <c r="G39" s="11" t="s">
        <v>319</v>
      </c>
      <c r="H39" s="11" t="s">
        <v>320</v>
      </c>
      <c r="I39" s="11" t="s">
        <v>321</v>
      </c>
      <c r="J39" s="11" t="s">
        <v>42</v>
      </c>
      <c r="K39" s="11" t="s">
        <v>182</v>
      </c>
      <c r="L39" s="11" t="s">
        <v>75</v>
      </c>
      <c r="M39" s="11" t="s">
        <v>78</v>
      </c>
      <c r="N39" s="11" t="s">
        <v>49</v>
      </c>
      <c r="O39" s="11" t="s">
        <v>184</v>
      </c>
      <c r="P39" s="11" t="s">
        <v>51</v>
      </c>
      <c r="Q39" s="11" t="s">
        <v>75</v>
      </c>
      <c r="R39" s="11" t="s">
        <v>52</v>
      </c>
      <c r="S39" s="11" t="s">
        <v>75</v>
      </c>
      <c r="T39" s="11" t="s">
        <v>40</v>
      </c>
      <c r="U39" s="11" t="s">
        <v>97</v>
      </c>
    </row>
    <row r="40" spans="1:21" ht="199.5">
      <c r="A40" s="7" t="s">
        <v>56</v>
      </c>
      <c r="B40" s="7" t="s">
        <v>251</v>
      </c>
      <c r="C40" s="7" t="s">
        <v>310</v>
      </c>
      <c r="D40" s="7" t="s">
        <v>311</v>
      </c>
      <c r="E40" s="7" t="s">
        <v>148</v>
      </c>
      <c r="F40" s="7" t="s">
        <v>149</v>
      </c>
      <c r="G40" s="7" t="s">
        <v>322</v>
      </c>
      <c r="H40" s="7" t="s">
        <v>323</v>
      </c>
      <c r="I40" s="7" t="s">
        <v>324</v>
      </c>
      <c r="J40" s="7" t="s">
        <v>42</v>
      </c>
      <c r="K40" s="7" t="s">
        <v>182</v>
      </c>
      <c r="L40" s="7" t="s">
        <v>75</v>
      </c>
      <c r="M40" s="7" t="s">
        <v>78</v>
      </c>
      <c r="N40" s="7" t="s">
        <v>49</v>
      </c>
      <c r="O40" s="7" t="s">
        <v>184</v>
      </c>
      <c r="P40" s="7" t="s">
        <v>51</v>
      </c>
      <c r="Q40" s="7" t="s">
        <v>75</v>
      </c>
      <c r="R40" s="7" t="s">
        <v>52</v>
      </c>
      <c r="S40" s="7" t="s">
        <v>75</v>
      </c>
      <c r="T40" s="7" t="s">
        <v>40</v>
      </c>
      <c r="U40" s="7" t="s">
        <v>97</v>
      </c>
    </row>
    <row r="41" spans="1:21" ht="199.5">
      <c r="A41" s="11" t="s">
        <v>56</v>
      </c>
      <c r="B41" s="11" t="s">
        <v>251</v>
      </c>
      <c r="C41" s="11" t="s">
        <v>310</v>
      </c>
      <c r="D41" s="11" t="s">
        <v>311</v>
      </c>
      <c r="E41" s="11" t="s">
        <v>153</v>
      </c>
      <c r="F41" s="11" t="s">
        <v>154</v>
      </c>
      <c r="G41" s="11" t="s">
        <v>325</v>
      </c>
      <c r="H41" s="11" t="s">
        <v>326</v>
      </c>
      <c r="I41" s="11" t="s">
        <v>327</v>
      </c>
      <c r="J41" s="11" t="s">
        <v>42</v>
      </c>
      <c r="K41" s="11" t="s">
        <v>182</v>
      </c>
      <c r="L41" s="11" t="s">
        <v>75</v>
      </c>
      <c r="M41" s="11" t="s">
        <v>78</v>
      </c>
      <c r="N41" s="11" t="s">
        <v>49</v>
      </c>
      <c r="O41" s="11" t="s">
        <v>184</v>
      </c>
      <c r="P41" s="11" t="s">
        <v>51</v>
      </c>
      <c r="Q41" s="11" t="s">
        <v>75</v>
      </c>
      <c r="R41" s="11" t="s">
        <v>52</v>
      </c>
      <c r="S41" s="11" t="s">
        <v>75</v>
      </c>
      <c r="T41" s="11" t="s">
        <v>40</v>
      </c>
      <c r="U41" s="11" t="s">
        <v>97</v>
      </c>
    </row>
    <row r="42" spans="1:21" ht="199.5">
      <c r="A42" s="7" t="s">
        <v>56</v>
      </c>
      <c r="B42" s="7" t="s">
        <v>251</v>
      </c>
      <c r="C42" s="7" t="s">
        <v>328</v>
      </c>
      <c r="D42" s="7" t="s">
        <v>329</v>
      </c>
      <c r="E42" s="7" t="s">
        <v>62</v>
      </c>
      <c r="F42" s="7" t="s">
        <v>64</v>
      </c>
      <c r="G42" s="7" t="s">
        <v>330</v>
      </c>
      <c r="H42" s="7" t="s">
        <v>331</v>
      </c>
      <c r="I42" s="7" t="s">
        <v>332</v>
      </c>
      <c r="J42" s="7" t="s">
        <v>117</v>
      </c>
      <c r="K42" s="7" t="s">
        <v>333</v>
      </c>
      <c r="L42" s="7" t="s">
        <v>129</v>
      </c>
      <c r="M42" s="7" t="s">
        <v>334</v>
      </c>
      <c r="N42" s="7" t="s">
        <v>49</v>
      </c>
      <c r="O42" s="7" t="s">
        <v>184</v>
      </c>
      <c r="P42" s="7" t="s">
        <v>89</v>
      </c>
      <c r="Q42" s="7" t="s">
        <v>129</v>
      </c>
      <c r="R42" s="7" t="s">
        <v>121</v>
      </c>
      <c r="S42" s="7" t="s">
        <v>129</v>
      </c>
      <c r="T42" s="7" t="s">
        <v>116</v>
      </c>
      <c r="U42" s="7" t="s">
        <v>173</v>
      </c>
    </row>
    <row r="43" spans="1:21" ht="71.25">
      <c r="A43" s="11" t="s">
        <v>56</v>
      </c>
      <c r="B43" s="11" t="s">
        <v>251</v>
      </c>
      <c r="C43" s="11" t="s">
        <v>328</v>
      </c>
      <c r="D43" s="11" t="s">
        <v>329</v>
      </c>
      <c r="E43" s="11" t="s">
        <v>102</v>
      </c>
      <c r="F43" s="11" t="s">
        <v>103</v>
      </c>
      <c r="G43" s="11" t="s">
        <v>106</v>
      </c>
      <c r="H43" s="11" t="s">
        <v>106</v>
      </c>
      <c r="I43" s="11" t="s">
        <v>106</v>
      </c>
      <c r="J43" s="11" t="s">
        <v>106</v>
      </c>
      <c r="K43" s="11" t="s">
        <v>106</v>
      </c>
      <c r="L43" s="11" t="s">
        <v>113</v>
      </c>
      <c r="M43" s="11" t="s">
        <v>115</v>
      </c>
      <c r="N43" s="11" t="s">
        <v>106</v>
      </c>
      <c r="O43" s="11" t="s">
        <v>106</v>
      </c>
      <c r="P43" s="11" t="s">
        <v>106</v>
      </c>
      <c r="Q43" s="11" t="s">
        <v>106</v>
      </c>
      <c r="R43" s="11" t="s">
        <v>106</v>
      </c>
      <c r="S43" s="11" t="s">
        <v>106</v>
      </c>
      <c r="T43" s="11" t="s">
        <v>106</v>
      </c>
      <c r="U43" s="11" t="s">
        <v>106</v>
      </c>
    </row>
    <row r="44" spans="1:21" ht="199.5">
      <c r="A44" s="7" t="s">
        <v>56</v>
      </c>
      <c r="B44" s="7" t="s">
        <v>251</v>
      </c>
      <c r="C44" s="7" t="s">
        <v>328</v>
      </c>
      <c r="D44" s="7" t="s">
        <v>329</v>
      </c>
      <c r="E44" s="7" t="s">
        <v>124</v>
      </c>
      <c r="F44" s="7" t="s">
        <v>127</v>
      </c>
      <c r="G44" s="7" t="s">
        <v>335</v>
      </c>
      <c r="H44" s="7" t="s">
        <v>336</v>
      </c>
      <c r="I44" s="7" t="s">
        <v>337</v>
      </c>
      <c r="J44" s="7" t="s">
        <v>117</v>
      </c>
      <c r="K44" s="7" t="s">
        <v>333</v>
      </c>
      <c r="L44" s="7" t="s">
        <v>75</v>
      </c>
      <c r="M44" s="7" t="s">
        <v>78</v>
      </c>
      <c r="N44" s="7" t="s">
        <v>49</v>
      </c>
      <c r="O44" s="7" t="s">
        <v>184</v>
      </c>
      <c r="P44" s="7" t="s">
        <v>89</v>
      </c>
      <c r="Q44" s="7" t="s">
        <v>113</v>
      </c>
      <c r="R44" s="7" t="s">
        <v>106</v>
      </c>
      <c r="S44" s="7" t="s">
        <v>75</v>
      </c>
      <c r="T44" s="7" t="s">
        <v>116</v>
      </c>
      <c r="U44" s="7" t="s">
        <v>97</v>
      </c>
    </row>
    <row r="45" spans="1:21" ht="199.5">
      <c r="A45" s="11" t="s">
        <v>56</v>
      </c>
      <c r="B45" s="11" t="s">
        <v>251</v>
      </c>
      <c r="C45" s="11" t="s">
        <v>328</v>
      </c>
      <c r="D45" s="11" t="s">
        <v>329</v>
      </c>
      <c r="E45" s="11" t="s">
        <v>148</v>
      </c>
      <c r="F45" s="11" t="s">
        <v>149</v>
      </c>
      <c r="G45" s="11" t="s">
        <v>338</v>
      </c>
      <c r="H45" s="11" t="s">
        <v>339</v>
      </c>
      <c r="I45" s="11" t="s">
        <v>340</v>
      </c>
      <c r="J45" s="11" t="s">
        <v>117</v>
      </c>
      <c r="K45" s="11" t="s">
        <v>333</v>
      </c>
      <c r="L45" s="11" t="s">
        <v>75</v>
      </c>
      <c r="M45" s="11" t="s">
        <v>78</v>
      </c>
      <c r="N45" s="11" t="s">
        <v>49</v>
      </c>
      <c r="O45" s="11" t="s">
        <v>184</v>
      </c>
      <c r="P45" s="11" t="s">
        <v>89</v>
      </c>
      <c r="Q45" s="11" t="s">
        <v>113</v>
      </c>
      <c r="R45" s="11" t="s">
        <v>106</v>
      </c>
      <c r="S45" s="11" t="s">
        <v>75</v>
      </c>
      <c r="T45" s="11" t="s">
        <v>116</v>
      </c>
      <c r="U45" s="11" t="s">
        <v>97</v>
      </c>
    </row>
    <row r="46" spans="1:21" ht="199.5">
      <c r="A46" s="7" t="s">
        <v>56</v>
      </c>
      <c r="B46" s="7" t="s">
        <v>251</v>
      </c>
      <c r="C46" s="7" t="s">
        <v>328</v>
      </c>
      <c r="D46" s="7" t="s">
        <v>329</v>
      </c>
      <c r="E46" s="7" t="s">
        <v>153</v>
      </c>
      <c r="F46" s="7" t="s">
        <v>154</v>
      </c>
      <c r="G46" s="7" t="s">
        <v>341</v>
      </c>
      <c r="H46" s="7" t="s">
        <v>342</v>
      </c>
      <c r="I46" s="7" t="s">
        <v>343</v>
      </c>
      <c r="J46" s="7" t="s">
        <v>117</v>
      </c>
      <c r="K46" s="7" t="s">
        <v>333</v>
      </c>
      <c r="L46" s="7" t="s">
        <v>75</v>
      </c>
      <c r="M46" s="7" t="s">
        <v>78</v>
      </c>
      <c r="N46" s="7" t="s">
        <v>49</v>
      </c>
      <c r="O46" s="7" t="s">
        <v>184</v>
      </c>
      <c r="P46" s="7" t="s">
        <v>89</v>
      </c>
      <c r="Q46" s="7" t="s">
        <v>113</v>
      </c>
      <c r="R46" s="7" t="s">
        <v>106</v>
      </c>
      <c r="S46" s="7" t="s">
        <v>75</v>
      </c>
      <c r="T46" s="7" t="s">
        <v>116</v>
      </c>
      <c r="U46" s="7" t="s">
        <v>97</v>
      </c>
    </row>
    <row r="47" spans="1:21" ht="71.25">
      <c r="A47" s="11" t="s">
        <v>56</v>
      </c>
      <c r="B47" s="11" t="s">
        <v>344</v>
      </c>
      <c r="C47" s="11" t="s">
        <v>59</v>
      </c>
      <c r="D47" s="11" t="s">
        <v>60</v>
      </c>
      <c r="E47" s="11" t="s">
        <v>345</v>
      </c>
      <c r="F47" s="11" t="s">
        <v>346</v>
      </c>
      <c r="G47" s="11" t="s">
        <v>106</v>
      </c>
      <c r="H47" s="11" t="s">
        <v>106</v>
      </c>
      <c r="I47" s="11" t="s">
        <v>106</v>
      </c>
      <c r="J47" s="11" t="s">
        <v>106</v>
      </c>
      <c r="K47" s="11" t="s">
        <v>106</v>
      </c>
      <c r="L47" s="11" t="s">
        <v>113</v>
      </c>
      <c r="M47" s="11" t="s">
        <v>115</v>
      </c>
      <c r="N47" s="11" t="s">
        <v>106</v>
      </c>
      <c r="O47" s="11" t="s">
        <v>106</v>
      </c>
      <c r="P47" s="11" t="s">
        <v>106</v>
      </c>
      <c r="Q47" s="11" t="s">
        <v>106</v>
      </c>
      <c r="R47" s="11" t="s">
        <v>106</v>
      </c>
      <c r="S47" s="11" t="s">
        <v>106</v>
      </c>
      <c r="T47" s="11" t="s">
        <v>106</v>
      </c>
      <c r="U47" s="11" t="s">
        <v>106</v>
      </c>
    </row>
    <row r="48" spans="1:21" ht="171">
      <c r="A48" s="7" t="s">
        <v>56</v>
      </c>
      <c r="B48" s="7" t="s">
        <v>344</v>
      </c>
      <c r="C48" s="7" t="s">
        <v>59</v>
      </c>
      <c r="D48" s="7" t="s">
        <v>60</v>
      </c>
      <c r="E48" s="7" t="s">
        <v>347</v>
      </c>
      <c r="F48" s="7" t="s">
        <v>348</v>
      </c>
      <c r="G48" s="7" t="s">
        <v>349</v>
      </c>
      <c r="H48" s="7" t="s">
        <v>350</v>
      </c>
      <c r="I48" s="7" t="s">
        <v>351</v>
      </c>
      <c r="J48" s="7" t="s">
        <v>63</v>
      </c>
      <c r="K48" s="7" t="s">
        <v>74</v>
      </c>
      <c r="L48" s="7" t="s">
        <v>75</v>
      </c>
      <c r="M48" s="7" t="s">
        <v>78</v>
      </c>
      <c r="N48" s="7" t="s">
        <v>70</v>
      </c>
      <c r="O48" s="7" t="s">
        <v>81</v>
      </c>
      <c r="P48" s="7" t="s">
        <v>89</v>
      </c>
      <c r="Q48" s="7" t="s">
        <v>75</v>
      </c>
      <c r="R48" s="7" t="s">
        <v>72</v>
      </c>
      <c r="S48" s="7" t="s">
        <v>75</v>
      </c>
      <c r="T48" s="7" t="s">
        <v>61</v>
      </c>
      <c r="U48" s="7" t="s">
        <v>97</v>
      </c>
    </row>
    <row r="49" spans="1:21" ht="71.25">
      <c r="A49" s="11" t="s">
        <v>56</v>
      </c>
      <c r="B49" s="11" t="s">
        <v>344</v>
      </c>
      <c r="C49" s="11" t="s">
        <v>59</v>
      </c>
      <c r="D49" s="11" t="s">
        <v>60</v>
      </c>
      <c r="E49" s="11" t="s">
        <v>352</v>
      </c>
      <c r="F49" s="11" t="s">
        <v>353</v>
      </c>
      <c r="G49" s="11" t="s">
        <v>106</v>
      </c>
      <c r="H49" s="11" t="s">
        <v>106</v>
      </c>
      <c r="I49" s="11" t="s">
        <v>106</v>
      </c>
      <c r="J49" s="11" t="s">
        <v>106</v>
      </c>
      <c r="K49" s="11" t="s">
        <v>106</v>
      </c>
      <c r="L49" s="11" t="s">
        <v>113</v>
      </c>
      <c r="M49" s="11" t="s">
        <v>115</v>
      </c>
      <c r="N49" s="11" t="s">
        <v>106</v>
      </c>
      <c r="O49" s="11" t="s">
        <v>106</v>
      </c>
      <c r="P49" s="11" t="s">
        <v>106</v>
      </c>
      <c r="Q49" s="11" t="s">
        <v>106</v>
      </c>
      <c r="R49" s="11" t="s">
        <v>106</v>
      </c>
      <c r="S49" s="11" t="s">
        <v>106</v>
      </c>
      <c r="T49" s="11" t="s">
        <v>106</v>
      </c>
      <c r="U49" s="11" t="s">
        <v>106</v>
      </c>
    </row>
    <row r="50" spans="1:21" ht="71.25">
      <c r="A50" s="7" t="s">
        <v>56</v>
      </c>
      <c r="B50" s="7" t="s">
        <v>344</v>
      </c>
      <c r="C50" s="7" t="s">
        <v>59</v>
      </c>
      <c r="D50" s="7" t="s">
        <v>60</v>
      </c>
      <c r="E50" s="7" t="s">
        <v>354</v>
      </c>
      <c r="F50" s="7" t="s">
        <v>355</v>
      </c>
      <c r="G50" s="7" t="s">
        <v>106</v>
      </c>
      <c r="H50" s="7" t="s">
        <v>106</v>
      </c>
      <c r="I50" s="7" t="s">
        <v>106</v>
      </c>
      <c r="J50" s="7" t="s">
        <v>106</v>
      </c>
      <c r="K50" s="7" t="s">
        <v>106</v>
      </c>
      <c r="L50" s="7" t="s">
        <v>113</v>
      </c>
      <c r="M50" s="7" t="s">
        <v>115</v>
      </c>
      <c r="N50" s="7" t="s">
        <v>106</v>
      </c>
      <c r="O50" s="7" t="s">
        <v>106</v>
      </c>
      <c r="P50" s="7" t="s">
        <v>106</v>
      </c>
      <c r="Q50" s="7" t="s">
        <v>106</v>
      </c>
      <c r="R50" s="7" t="s">
        <v>106</v>
      </c>
      <c r="S50" s="7" t="s">
        <v>106</v>
      </c>
      <c r="T50" s="7" t="s">
        <v>106</v>
      </c>
      <c r="U50" s="7" t="s">
        <v>106</v>
      </c>
    </row>
    <row r="51" spans="1:21" ht="71.25">
      <c r="A51" s="11" t="s">
        <v>56</v>
      </c>
      <c r="B51" s="11" t="s">
        <v>344</v>
      </c>
      <c r="C51" s="11" t="s">
        <v>59</v>
      </c>
      <c r="D51" s="11" t="s">
        <v>60</v>
      </c>
      <c r="E51" s="11" t="s">
        <v>356</v>
      </c>
      <c r="F51" s="11" t="s">
        <v>357</v>
      </c>
      <c r="G51" s="11" t="s">
        <v>106</v>
      </c>
      <c r="H51" s="11" t="s">
        <v>106</v>
      </c>
      <c r="I51" s="11" t="s">
        <v>106</v>
      </c>
      <c r="J51" s="11" t="s">
        <v>106</v>
      </c>
      <c r="K51" s="11" t="s">
        <v>106</v>
      </c>
      <c r="L51" s="11" t="s">
        <v>113</v>
      </c>
      <c r="M51" s="11" t="s">
        <v>115</v>
      </c>
      <c r="N51" s="11" t="s">
        <v>106</v>
      </c>
      <c r="O51" s="11" t="s">
        <v>106</v>
      </c>
      <c r="P51" s="11" t="s">
        <v>106</v>
      </c>
      <c r="Q51" s="11" t="s">
        <v>106</v>
      </c>
      <c r="R51" s="11" t="s">
        <v>106</v>
      </c>
      <c r="S51" s="11" t="s">
        <v>106</v>
      </c>
      <c r="T51" s="11" t="s">
        <v>106</v>
      </c>
      <c r="U51" s="11" t="s">
        <v>106</v>
      </c>
    </row>
    <row r="52" spans="1:21" ht="171">
      <c r="A52" s="7" t="s">
        <v>56</v>
      </c>
      <c r="B52" s="7" t="s">
        <v>344</v>
      </c>
      <c r="C52" s="7" t="s">
        <v>177</v>
      </c>
      <c r="D52" s="7" t="s">
        <v>178</v>
      </c>
      <c r="E52" s="7" t="s">
        <v>345</v>
      </c>
      <c r="F52" s="7" t="s">
        <v>346</v>
      </c>
      <c r="G52" s="7" t="s">
        <v>358</v>
      </c>
      <c r="H52" s="7" t="s">
        <v>359</v>
      </c>
      <c r="I52" s="7" t="s">
        <v>360</v>
      </c>
      <c r="J52" s="7" t="s">
        <v>42</v>
      </c>
      <c r="K52" s="7" t="s">
        <v>182</v>
      </c>
      <c r="L52" s="7" t="s">
        <v>75</v>
      </c>
      <c r="M52" s="7" t="s">
        <v>78</v>
      </c>
      <c r="N52" s="7" t="s">
        <v>49</v>
      </c>
      <c r="O52" s="7" t="s">
        <v>184</v>
      </c>
      <c r="P52" s="7" t="s">
        <v>51</v>
      </c>
      <c r="Q52" s="7" t="s">
        <v>75</v>
      </c>
      <c r="R52" s="7" t="s">
        <v>52</v>
      </c>
      <c r="S52" s="7" t="s">
        <v>75</v>
      </c>
      <c r="T52" s="7" t="s">
        <v>40</v>
      </c>
      <c r="U52" s="7" t="s">
        <v>97</v>
      </c>
    </row>
    <row r="53" spans="1:21" ht="171">
      <c r="A53" s="11" t="s">
        <v>56</v>
      </c>
      <c r="B53" s="11" t="s">
        <v>344</v>
      </c>
      <c r="C53" s="11" t="s">
        <v>177</v>
      </c>
      <c r="D53" s="11" t="s">
        <v>178</v>
      </c>
      <c r="E53" s="11" t="s">
        <v>347</v>
      </c>
      <c r="F53" s="11" t="s">
        <v>348</v>
      </c>
      <c r="G53" s="11" t="s">
        <v>361</v>
      </c>
      <c r="H53" s="11" t="s">
        <v>362</v>
      </c>
      <c r="I53" s="11" t="s">
        <v>363</v>
      </c>
      <c r="J53" s="11" t="s">
        <v>42</v>
      </c>
      <c r="K53" s="11" t="s">
        <v>182</v>
      </c>
      <c r="L53" s="11" t="s">
        <v>75</v>
      </c>
      <c r="M53" s="11" t="s">
        <v>78</v>
      </c>
      <c r="N53" s="11" t="s">
        <v>49</v>
      </c>
      <c r="O53" s="11" t="s">
        <v>184</v>
      </c>
      <c r="P53" s="11" t="s">
        <v>51</v>
      </c>
      <c r="Q53" s="11" t="s">
        <v>75</v>
      </c>
      <c r="R53" s="11" t="s">
        <v>52</v>
      </c>
      <c r="S53" s="11" t="s">
        <v>75</v>
      </c>
      <c r="T53" s="11" t="s">
        <v>40</v>
      </c>
      <c r="U53" s="11" t="s">
        <v>97</v>
      </c>
    </row>
    <row r="54" spans="1:21" ht="171">
      <c r="A54" s="7" t="s">
        <v>56</v>
      </c>
      <c r="B54" s="7" t="s">
        <v>344</v>
      </c>
      <c r="C54" s="7" t="s">
        <v>177</v>
      </c>
      <c r="D54" s="7" t="s">
        <v>178</v>
      </c>
      <c r="E54" s="7" t="s">
        <v>352</v>
      </c>
      <c r="F54" s="7" t="s">
        <v>353</v>
      </c>
      <c r="G54" s="7" t="s">
        <v>364</v>
      </c>
      <c r="H54" s="7" t="s">
        <v>365</v>
      </c>
      <c r="I54" s="7" t="s">
        <v>366</v>
      </c>
      <c r="J54" s="7" t="s">
        <v>42</v>
      </c>
      <c r="K54" s="7" t="s">
        <v>182</v>
      </c>
      <c r="L54" s="7" t="s">
        <v>75</v>
      </c>
      <c r="M54" s="7" t="s">
        <v>78</v>
      </c>
      <c r="N54" s="7" t="s">
        <v>49</v>
      </c>
      <c r="O54" s="7" t="s">
        <v>184</v>
      </c>
      <c r="P54" s="7" t="s">
        <v>51</v>
      </c>
      <c r="Q54" s="7" t="s">
        <v>75</v>
      </c>
      <c r="R54" s="7" t="s">
        <v>52</v>
      </c>
      <c r="S54" s="7" t="s">
        <v>75</v>
      </c>
      <c r="T54" s="7" t="s">
        <v>40</v>
      </c>
      <c r="U54" s="7" t="s">
        <v>97</v>
      </c>
    </row>
    <row r="55" spans="1:21" ht="185.25">
      <c r="A55" s="11" t="s">
        <v>56</v>
      </c>
      <c r="B55" s="11" t="s">
        <v>344</v>
      </c>
      <c r="C55" s="11" t="s">
        <v>177</v>
      </c>
      <c r="D55" s="11" t="s">
        <v>178</v>
      </c>
      <c r="E55" s="11" t="s">
        <v>354</v>
      </c>
      <c r="F55" s="11" t="s">
        <v>355</v>
      </c>
      <c r="G55" s="11" t="s">
        <v>367</v>
      </c>
      <c r="H55" s="11" t="s">
        <v>368</v>
      </c>
      <c r="I55" s="11" t="s">
        <v>369</v>
      </c>
      <c r="J55" s="11" t="s">
        <v>42</v>
      </c>
      <c r="K55" s="11" t="s">
        <v>182</v>
      </c>
      <c r="L55" s="11" t="s">
        <v>129</v>
      </c>
      <c r="M55" s="11" t="s">
        <v>370</v>
      </c>
      <c r="N55" s="11" t="s">
        <v>49</v>
      </c>
      <c r="O55" s="11" t="s">
        <v>184</v>
      </c>
      <c r="P55" s="11" t="s">
        <v>51</v>
      </c>
      <c r="Q55" s="11" t="s">
        <v>129</v>
      </c>
      <c r="R55" s="11" t="s">
        <v>52</v>
      </c>
      <c r="S55" s="11" t="s">
        <v>129</v>
      </c>
      <c r="T55" s="11" t="s">
        <v>40</v>
      </c>
      <c r="U55" s="11" t="s">
        <v>97</v>
      </c>
    </row>
    <row r="56" spans="1:21" ht="71.25">
      <c r="A56" s="7" t="s">
        <v>56</v>
      </c>
      <c r="B56" s="7" t="s">
        <v>344</v>
      </c>
      <c r="C56" s="7" t="s">
        <v>177</v>
      </c>
      <c r="D56" s="7" t="s">
        <v>178</v>
      </c>
      <c r="E56" s="7" t="s">
        <v>356</v>
      </c>
      <c r="F56" s="7" t="s">
        <v>357</v>
      </c>
      <c r="G56" s="7" t="s">
        <v>106</v>
      </c>
      <c r="H56" s="7" t="s">
        <v>106</v>
      </c>
      <c r="I56" s="7" t="s">
        <v>106</v>
      </c>
      <c r="J56" s="7" t="s">
        <v>106</v>
      </c>
      <c r="K56" s="7" t="s">
        <v>106</v>
      </c>
      <c r="L56" s="7" t="s">
        <v>113</v>
      </c>
      <c r="M56" s="7" t="s">
        <v>115</v>
      </c>
      <c r="N56" s="7" t="s">
        <v>106</v>
      </c>
      <c r="O56" s="7" t="s">
        <v>106</v>
      </c>
      <c r="P56" s="7" t="s">
        <v>106</v>
      </c>
      <c r="Q56" s="7" t="s">
        <v>106</v>
      </c>
      <c r="R56" s="7" t="s">
        <v>106</v>
      </c>
      <c r="S56" s="7" t="s">
        <v>106</v>
      </c>
      <c r="T56" s="7" t="s">
        <v>106</v>
      </c>
      <c r="U56" s="7" t="s">
        <v>106</v>
      </c>
    </row>
    <row r="57" spans="1:21" ht="71.25">
      <c r="A57" s="11" t="s">
        <v>56</v>
      </c>
      <c r="B57" s="11" t="s">
        <v>344</v>
      </c>
      <c r="C57" s="11" t="s">
        <v>201</v>
      </c>
      <c r="D57" s="11" t="s">
        <v>202</v>
      </c>
      <c r="E57" s="11" t="s">
        <v>345</v>
      </c>
      <c r="F57" s="11" t="s">
        <v>346</v>
      </c>
      <c r="G57" s="11" t="s">
        <v>106</v>
      </c>
      <c r="H57" s="11" t="s">
        <v>106</v>
      </c>
      <c r="I57" s="11" t="s">
        <v>106</v>
      </c>
      <c r="J57" s="11" t="s">
        <v>106</v>
      </c>
      <c r="K57" s="11" t="s">
        <v>106</v>
      </c>
      <c r="L57" s="11" t="s">
        <v>113</v>
      </c>
      <c r="M57" s="11" t="s">
        <v>115</v>
      </c>
      <c r="N57" s="11" t="s">
        <v>106</v>
      </c>
      <c r="O57" s="11" t="s">
        <v>106</v>
      </c>
      <c r="P57" s="11" t="s">
        <v>106</v>
      </c>
      <c r="Q57" s="11" t="s">
        <v>106</v>
      </c>
      <c r="R57" s="11" t="s">
        <v>106</v>
      </c>
      <c r="S57" s="11" t="s">
        <v>106</v>
      </c>
      <c r="T57" s="11" t="s">
        <v>106</v>
      </c>
      <c r="U57" s="11" t="s">
        <v>106</v>
      </c>
    </row>
    <row r="58" spans="1:21" ht="85.5">
      <c r="A58" s="7" t="s">
        <v>56</v>
      </c>
      <c r="B58" s="7" t="s">
        <v>344</v>
      </c>
      <c r="C58" s="7" t="s">
        <v>201</v>
      </c>
      <c r="D58" s="7" t="s">
        <v>202</v>
      </c>
      <c r="E58" s="7" t="s">
        <v>347</v>
      </c>
      <c r="F58" s="7" t="s">
        <v>348</v>
      </c>
      <c r="G58" s="7" t="s">
        <v>106</v>
      </c>
      <c r="H58" s="7" t="s">
        <v>106</v>
      </c>
      <c r="I58" s="7" t="s">
        <v>106</v>
      </c>
      <c r="J58" s="7" t="s">
        <v>106</v>
      </c>
      <c r="K58" s="7" t="s">
        <v>106</v>
      </c>
      <c r="L58" s="7" t="s">
        <v>161</v>
      </c>
      <c r="M58" s="7" t="s">
        <v>212</v>
      </c>
      <c r="N58" s="7" t="s">
        <v>106</v>
      </c>
      <c r="O58" s="7" t="s">
        <v>106</v>
      </c>
      <c r="P58" s="7" t="s">
        <v>106</v>
      </c>
      <c r="Q58" s="7" t="s">
        <v>106</v>
      </c>
      <c r="R58" s="7" t="s">
        <v>106</v>
      </c>
      <c r="S58" s="7" t="s">
        <v>106</v>
      </c>
      <c r="T58" s="7" t="s">
        <v>106</v>
      </c>
      <c r="U58" s="7" t="s">
        <v>106</v>
      </c>
    </row>
    <row r="59" spans="1:21" ht="71.25">
      <c r="A59" s="11" t="s">
        <v>56</v>
      </c>
      <c r="B59" s="11" t="s">
        <v>344</v>
      </c>
      <c r="C59" s="11" t="s">
        <v>201</v>
      </c>
      <c r="D59" s="11" t="s">
        <v>202</v>
      </c>
      <c r="E59" s="11" t="s">
        <v>352</v>
      </c>
      <c r="F59" s="11" t="s">
        <v>353</v>
      </c>
      <c r="G59" s="11" t="s">
        <v>106</v>
      </c>
      <c r="H59" s="11" t="s">
        <v>106</v>
      </c>
      <c r="I59" s="11" t="s">
        <v>106</v>
      </c>
      <c r="J59" s="11" t="s">
        <v>106</v>
      </c>
      <c r="K59" s="11" t="s">
        <v>106</v>
      </c>
      <c r="L59" s="11" t="s">
        <v>113</v>
      </c>
      <c r="M59" s="11" t="s">
        <v>115</v>
      </c>
      <c r="N59" s="11" t="s">
        <v>106</v>
      </c>
      <c r="O59" s="11" t="s">
        <v>106</v>
      </c>
      <c r="P59" s="11" t="s">
        <v>106</v>
      </c>
      <c r="Q59" s="11" t="s">
        <v>106</v>
      </c>
      <c r="R59" s="11" t="s">
        <v>106</v>
      </c>
      <c r="S59" s="11" t="s">
        <v>106</v>
      </c>
      <c r="T59" s="11" t="s">
        <v>106</v>
      </c>
      <c r="U59" s="11" t="s">
        <v>106</v>
      </c>
    </row>
    <row r="60" spans="1:21" ht="71.25">
      <c r="A60" s="7" t="s">
        <v>56</v>
      </c>
      <c r="B60" s="7" t="s">
        <v>344</v>
      </c>
      <c r="C60" s="7" t="s">
        <v>201</v>
      </c>
      <c r="D60" s="7" t="s">
        <v>202</v>
      </c>
      <c r="E60" s="7" t="s">
        <v>354</v>
      </c>
      <c r="F60" s="7" t="s">
        <v>355</v>
      </c>
      <c r="G60" s="7" t="s">
        <v>106</v>
      </c>
      <c r="H60" s="7" t="s">
        <v>106</v>
      </c>
      <c r="I60" s="7" t="s">
        <v>106</v>
      </c>
      <c r="J60" s="7" t="s">
        <v>106</v>
      </c>
      <c r="K60" s="7" t="s">
        <v>106</v>
      </c>
      <c r="L60" s="7" t="s">
        <v>113</v>
      </c>
      <c r="M60" s="7" t="s">
        <v>115</v>
      </c>
      <c r="N60" s="7" t="s">
        <v>106</v>
      </c>
      <c r="O60" s="7" t="s">
        <v>106</v>
      </c>
      <c r="P60" s="7" t="s">
        <v>106</v>
      </c>
      <c r="Q60" s="7" t="s">
        <v>106</v>
      </c>
      <c r="R60" s="7" t="s">
        <v>106</v>
      </c>
      <c r="S60" s="7" t="s">
        <v>106</v>
      </c>
      <c r="T60" s="7" t="s">
        <v>106</v>
      </c>
      <c r="U60" s="7" t="s">
        <v>106</v>
      </c>
    </row>
    <row r="61" spans="1:21" ht="85.5">
      <c r="A61" s="11" t="s">
        <v>56</v>
      </c>
      <c r="B61" s="11" t="s">
        <v>344</v>
      </c>
      <c r="C61" s="11" t="s">
        <v>201</v>
      </c>
      <c r="D61" s="11" t="s">
        <v>202</v>
      </c>
      <c r="E61" s="11" t="s">
        <v>356</v>
      </c>
      <c r="F61" s="11" t="s">
        <v>357</v>
      </c>
      <c r="G61" s="11" t="s">
        <v>106</v>
      </c>
      <c r="H61" s="11" t="s">
        <v>106</v>
      </c>
      <c r="I61" s="11" t="s">
        <v>106</v>
      </c>
      <c r="J61" s="11" t="s">
        <v>106</v>
      </c>
      <c r="K61" s="11" t="s">
        <v>106</v>
      </c>
      <c r="L61" s="11" t="s">
        <v>161</v>
      </c>
      <c r="M61" s="11" t="s">
        <v>212</v>
      </c>
      <c r="N61" s="11" t="s">
        <v>106</v>
      </c>
      <c r="O61" s="11" t="s">
        <v>106</v>
      </c>
      <c r="P61" s="11" t="s">
        <v>106</v>
      </c>
      <c r="Q61" s="11" t="s">
        <v>106</v>
      </c>
      <c r="R61" s="11" t="s">
        <v>106</v>
      </c>
      <c r="S61" s="11" t="s">
        <v>106</v>
      </c>
      <c r="T61" s="11" t="s">
        <v>106</v>
      </c>
      <c r="U61" s="11" t="s">
        <v>106</v>
      </c>
    </row>
    <row r="62" spans="1:21" ht="171">
      <c r="A62" s="7" t="s">
        <v>56</v>
      </c>
      <c r="B62" s="7" t="s">
        <v>344</v>
      </c>
      <c r="C62" s="7" t="s">
        <v>230</v>
      </c>
      <c r="D62" s="7" t="s">
        <v>231</v>
      </c>
      <c r="E62" s="7" t="s">
        <v>345</v>
      </c>
      <c r="F62" s="7" t="s">
        <v>346</v>
      </c>
      <c r="G62" s="7" t="s">
        <v>371</v>
      </c>
      <c r="H62" s="7" t="s">
        <v>372</v>
      </c>
      <c r="I62" s="7" t="s">
        <v>373</v>
      </c>
      <c r="J62" s="7" t="s">
        <v>92</v>
      </c>
      <c r="K62" s="7" t="s">
        <v>235</v>
      </c>
      <c r="L62" s="7" t="s">
        <v>75</v>
      </c>
      <c r="M62" s="7" t="s">
        <v>78</v>
      </c>
      <c r="N62" s="7" t="s">
        <v>86</v>
      </c>
      <c r="O62" s="7" t="s">
        <v>223</v>
      </c>
      <c r="P62" s="7" t="s">
        <v>89</v>
      </c>
      <c r="Q62" s="7" t="s">
        <v>113</v>
      </c>
      <c r="R62" s="7" t="s">
        <v>106</v>
      </c>
      <c r="S62" s="7" t="s">
        <v>75</v>
      </c>
      <c r="T62" s="7" t="s">
        <v>91</v>
      </c>
      <c r="U62" s="7" t="s">
        <v>97</v>
      </c>
    </row>
    <row r="63" spans="1:21" ht="185.25">
      <c r="A63" s="11" t="s">
        <v>56</v>
      </c>
      <c r="B63" s="11" t="s">
        <v>344</v>
      </c>
      <c r="C63" s="11" t="s">
        <v>230</v>
      </c>
      <c r="D63" s="11" t="s">
        <v>231</v>
      </c>
      <c r="E63" s="11" t="s">
        <v>347</v>
      </c>
      <c r="F63" s="11" t="s">
        <v>348</v>
      </c>
      <c r="G63" s="11" t="s">
        <v>374</v>
      </c>
      <c r="H63" s="11" t="s">
        <v>375</v>
      </c>
      <c r="I63" s="11" t="s">
        <v>376</v>
      </c>
      <c r="J63" s="11" t="s">
        <v>92</v>
      </c>
      <c r="K63" s="11" t="s">
        <v>235</v>
      </c>
      <c r="L63" s="11" t="s">
        <v>75</v>
      </c>
      <c r="M63" s="11" t="s">
        <v>78</v>
      </c>
      <c r="N63" s="11" t="s">
        <v>86</v>
      </c>
      <c r="O63" s="11" t="s">
        <v>223</v>
      </c>
      <c r="P63" s="11" t="s">
        <v>89</v>
      </c>
      <c r="Q63" s="11" t="s">
        <v>113</v>
      </c>
      <c r="R63" s="11" t="s">
        <v>106</v>
      </c>
      <c r="S63" s="11" t="s">
        <v>75</v>
      </c>
      <c r="T63" s="11" t="s">
        <v>91</v>
      </c>
      <c r="U63" s="11" t="s">
        <v>97</v>
      </c>
    </row>
    <row r="64" spans="1:21" ht="185.25">
      <c r="A64" s="7" t="s">
        <v>56</v>
      </c>
      <c r="B64" s="7" t="s">
        <v>344</v>
      </c>
      <c r="C64" s="7" t="s">
        <v>230</v>
      </c>
      <c r="D64" s="7" t="s">
        <v>231</v>
      </c>
      <c r="E64" s="7" t="s">
        <v>352</v>
      </c>
      <c r="F64" s="7" t="s">
        <v>353</v>
      </c>
      <c r="G64" s="7" t="s">
        <v>377</v>
      </c>
      <c r="H64" s="7" t="s">
        <v>378</v>
      </c>
      <c r="I64" s="7" t="s">
        <v>379</v>
      </c>
      <c r="J64" s="7" t="s">
        <v>92</v>
      </c>
      <c r="K64" s="7" t="s">
        <v>235</v>
      </c>
      <c r="L64" s="7" t="s">
        <v>129</v>
      </c>
      <c r="M64" s="7" t="s">
        <v>380</v>
      </c>
      <c r="N64" s="7" t="s">
        <v>86</v>
      </c>
      <c r="O64" s="7" t="s">
        <v>223</v>
      </c>
      <c r="P64" s="7" t="s">
        <v>89</v>
      </c>
      <c r="Q64" s="7" t="s">
        <v>129</v>
      </c>
      <c r="R64" s="7" t="s">
        <v>100</v>
      </c>
      <c r="S64" s="7" t="s">
        <v>129</v>
      </c>
      <c r="T64" s="7" t="s">
        <v>91</v>
      </c>
      <c r="U64" s="7" t="s">
        <v>97</v>
      </c>
    </row>
    <row r="65" spans="1:21" ht="185.25">
      <c r="A65" s="11" t="s">
        <v>56</v>
      </c>
      <c r="B65" s="11" t="s">
        <v>344</v>
      </c>
      <c r="C65" s="11" t="s">
        <v>230</v>
      </c>
      <c r="D65" s="11" t="s">
        <v>231</v>
      </c>
      <c r="E65" s="11" t="s">
        <v>354</v>
      </c>
      <c r="F65" s="11" t="s">
        <v>355</v>
      </c>
      <c r="G65" s="11" t="s">
        <v>381</v>
      </c>
      <c r="H65" s="11" t="s">
        <v>382</v>
      </c>
      <c r="I65" s="11" t="s">
        <v>383</v>
      </c>
      <c r="J65" s="11" t="s">
        <v>92</v>
      </c>
      <c r="K65" s="11" t="s">
        <v>235</v>
      </c>
      <c r="L65" s="11" t="s">
        <v>129</v>
      </c>
      <c r="M65" s="11" t="s">
        <v>384</v>
      </c>
      <c r="N65" s="11" t="s">
        <v>86</v>
      </c>
      <c r="O65" s="11" t="s">
        <v>223</v>
      </c>
      <c r="P65" s="11" t="s">
        <v>89</v>
      </c>
      <c r="Q65" s="11" t="s">
        <v>129</v>
      </c>
      <c r="R65" s="11" t="s">
        <v>100</v>
      </c>
      <c r="S65" s="11" t="s">
        <v>129</v>
      </c>
      <c r="T65" s="11" t="s">
        <v>91</v>
      </c>
      <c r="U65" s="11" t="s">
        <v>97</v>
      </c>
    </row>
    <row r="66" spans="1:21" ht="185.25">
      <c r="A66" s="7" t="s">
        <v>56</v>
      </c>
      <c r="B66" s="7" t="s">
        <v>344</v>
      </c>
      <c r="C66" s="7" t="s">
        <v>230</v>
      </c>
      <c r="D66" s="7" t="s">
        <v>231</v>
      </c>
      <c r="E66" s="7" t="s">
        <v>356</v>
      </c>
      <c r="F66" s="7" t="s">
        <v>357</v>
      </c>
      <c r="G66" s="7" t="s">
        <v>385</v>
      </c>
      <c r="H66" s="7" t="s">
        <v>386</v>
      </c>
      <c r="I66" s="7" t="s">
        <v>387</v>
      </c>
      <c r="J66" s="7" t="s">
        <v>92</v>
      </c>
      <c r="K66" s="7" t="s">
        <v>235</v>
      </c>
      <c r="L66" s="7" t="s">
        <v>75</v>
      </c>
      <c r="M66" s="7" t="s">
        <v>78</v>
      </c>
      <c r="N66" s="7" t="s">
        <v>86</v>
      </c>
      <c r="O66" s="7" t="s">
        <v>223</v>
      </c>
      <c r="P66" s="7" t="s">
        <v>89</v>
      </c>
      <c r="Q66" s="7" t="s">
        <v>113</v>
      </c>
      <c r="R66" s="7" t="s">
        <v>106</v>
      </c>
      <c r="S66" s="7" t="s">
        <v>75</v>
      </c>
      <c r="T66" s="7" t="s">
        <v>91</v>
      </c>
      <c r="U66" s="7" t="s">
        <v>97</v>
      </c>
    </row>
    <row r="67" spans="1:21" ht="71.25">
      <c r="A67" s="11" t="s">
        <v>56</v>
      </c>
      <c r="B67" s="11" t="s">
        <v>142</v>
      </c>
      <c r="C67" s="11" t="s">
        <v>252</v>
      </c>
      <c r="D67" s="11" t="s">
        <v>253</v>
      </c>
      <c r="E67" s="11" t="s">
        <v>345</v>
      </c>
      <c r="F67" s="11" t="s">
        <v>346</v>
      </c>
      <c r="G67" s="11" t="s">
        <v>106</v>
      </c>
      <c r="H67" s="11" t="s">
        <v>106</v>
      </c>
      <c r="I67" s="11" t="s">
        <v>106</v>
      </c>
      <c r="J67" s="11" t="s">
        <v>106</v>
      </c>
      <c r="K67" s="11" t="s">
        <v>106</v>
      </c>
      <c r="L67" s="11" t="s">
        <v>113</v>
      </c>
      <c r="M67" s="11" t="s">
        <v>115</v>
      </c>
      <c r="N67" s="11" t="s">
        <v>106</v>
      </c>
      <c r="O67" s="11" t="s">
        <v>106</v>
      </c>
      <c r="P67" s="11" t="s">
        <v>106</v>
      </c>
      <c r="Q67" s="11" t="s">
        <v>106</v>
      </c>
      <c r="R67" s="11" t="s">
        <v>106</v>
      </c>
      <c r="S67" s="11" t="s">
        <v>106</v>
      </c>
      <c r="T67" s="11" t="s">
        <v>106</v>
      </c>
      <c r="U67" s="11" t="s">
        <v>106</v>
      </c>
    </row>
    <row r="68" spans="1:21" ht="171">
      <c r="A68" s="7" t="s">
        <v>56</v>
      </c>
      <c r="B68" s="7" t="s">
        <v>142</v>
      </c>
      <c r="C68" s="7" t="s">
        <v>252</v>
      </c>
      <c r="D68" s="7" t="s">
        <v>253</v>
      </c>
      <c r="E68" s="7" t="s">
        <v>347</v>
      </c>
      <c r="F68" s="7" t="s">
        <v>348</v>
      </c>
      <c r="G68" s="7" t="s">
        <v>388</v>
      </c>
      <c r="H68" s="7" t="s">
        <v>389</v>
      </c>
      <c r="I68" s="7" t="s">
        <v>390</v>
      </c>
      <c r="J68" s="7" t="s">
        <v>63</v>
      </c>
      <c r="K68" s="7" t="s">
        <v>257</v>
      </c>
      <c r="L68" s="7" t="s">
        <v>129</v>
      </c>
      <c r="M68" s="7" t="s">
        <v>391</v>
      </c>
      <c r="N68" s="7" t="s">
        <v>70</v>
      </c>
      <c r="O68" s="7" t="s">
        <v>81</v>
      </c>
      <c r="P68" s="7" t="s">
        <v>51</v>
      </c>
      <c r="Q68" s="7" t="s">
        <v>129</v>
      </c>
      <c r="R68" s="7" t="s">
        <v>72</v>
      </c>
      <c r="S68" s="7" t="s">
        <v>129</v>
      </c>
      <c r="T68" s="7" t="s">
        <v>61</v>
      </c>
      <c r="U68" s="7" t="s">
        <v>392</v>
      </c>
    </row>
    <row r="69" spans="1:21" ht="185.25">
      <c r="A69" s="11" t="s">
        <v>56</v>
      </c>
      <c r="B69" s="11" t="s">
        <v>142</v>
      </c>
      <c r="C69" s="11" t="s">
        <v>252</v>
      </c>
      <c r="D69" s="11" t="s">
        <v>253</v>
      </c>
      <c r="E69" s="11" t="s">
        <v>352</v>
      </c>
      <c r="F69" s="11" t="s">
        <v>353</v>
      </c>
      <c r="G69" s="11" t="s">
        <v>393</v>
      </c>
      <c r="H69" s="11" t="s">
        <v>394</v>
      </c>
      <c r="I69" s="11" t="s">
        <v>395</v>
      </c>
      <c r="J69" s="11" t="s">
        <v>63</v>
      </c>
      <c r="K69" s="11" t="s">
        <v>257</v>
      </c>
      <c r="L69" s="11" t="s">
        <v>75</v>
      </c>
      <c r="M69" s="11" t="s">
        <v>78</v>
      </c>
      <c r="N69" s="11" t="s">
        <v>70</v>
      </c>
      <c r="O69" s="11" t="s">
        <v>81</v>
      </c>
      <c r="P69" s="11" t="s">
        <v>89</v>
      </c>
      <c r="Q69" s="11" t="s">
        <v>75</v>
      </c>
      <c r="R69" s="11" t="s">
        <v>72</v>
      </c>
      <c r="S69" s="11" t="s">
        <v>75</v>
      </c>
      <c r="T69" s="11" t="s">
        <v>61</v>
      </c>
      <c r="U69" s="11" t="s">
        <v>392</v>
      </c>
    </row>
    <row r="70" spans="1:21" ht="185.25">
      <c r="A70" s="7" t="s">
        <v>56</v>
      </c>
      <c r="B70" s="7" t="s">
        <v>142</v>
      </c>
      <c r="C70" s="7" t="s">
        <v>252</v>
      </c>
      <c r="D70" s="7" t="s">
        <v>253</v>
      </c>
      <c r="E70" s="7" t="s">
        <v>354</v>
      </c>
      <c r="F70" s="7" t="s">
        <v>355</v>
      </c>
      <c r="G70" s="7" t="s">
        <v>396</v>
      </c>
      <c r="H70" s="7" t="s">
        <v>397</v>
      </c>
      <c r="I70" s="7" t="s">
        <v>398</v>
      </c>
      <c r="J70" s="7" t="s">
        <v>63</v>
      </c>
      <c r="K70" s="7" t="s">
        <v>257</v>
      </c>
      <c r="L70" s="7" t="s">
        <v>75</v>
      </c>
      <c r="M70" s="7" t="s">
        <v>78</v>
      </c>
      <c r="N70" s="7" t="s">
        <v>70</v>
      </c>
      <c r="O70" s="7" t="s">
        <v>81</v>
      </c>
      <c r="P70" s="7" t="s">
        <v>89</v>
      </c>
      <c r="Q70" s="7" t="s">
        <v>75</v>
      </c>
      <c r="R70" s="7" t="s">
        <v>72</v>
      </c>
      <c r="S70" s="7" t="s">
        <v>75</v>
      </c>
      <c r="T70" s="7" t="s">
        <v>61</v>
      </c>
      <c r="U70" s="7" t="s">
        <v>392</v>
      </c>
    </row>
    <row r="71" spans="1:21" ht="71.25">
      <c r="A71" s="11" t="s">
        <v>56</v>
      </c>
      <c r="B71" s="11" t="s">
        <v>142</v>
      </c>
      <c r="C71" s="11" t="s">
        <v>252</v>
      </c>
      <c r="D71" s="11" t="s">
        <v>253</v>
      </c>
      <c r="E71" s="11" t="s">
        <v>356</v>
      </c>
      <c r="F71" s="11" t="s">
        <v>357</v>
      </c>
      <c r="G71" s="11" t="s">
        <v>106</v>
      </c>
      <c r="H71" s="11" t="s">
        <v>106</v>
      </c>
      <c r="I71" s="11" t="s">
        <v>106</v>
      </c>
      <c r="J71" s="11" t="s">
        <v>106</v>
      </c>
      <c r="K71" s="11" t="s">
        <v>106</v>
      </c>
      <c r="L71" s="11" t="s">
        <v>113</v>
      </c>
      <c r="M71" s="11" t="s">
        <v>115</v>
      </c>
      <c r="N71" s="11" t="s">
        <v>106</v>
      </c>
      <c r="O71" s="11" t="s">
        <v>106</v>
      </c>
      <c r="P71" s="11" t="s">
        <v>106</v>
      </c>
      <c r="Q71" s="11" t="s">
        <v>106</v>
      </c>
      <c r="R71" s="11" t="s">
        <v>106</v>
      </c>
      <c r="S71" s="11" t="s">
        <v>106</v>
      </c>
      <c r="T71" s="11" t="s">
        <v>106</v>
      </c>
      <c r="U71" s="11" t="s">
        <v>106</v>
      </c>
    </row>
    <row r="72" spans="1:21" ht="171">
      <c r="A72" s="7" t="s">
        <v>56</v>
      </c>
      <c r="B72" s="7" t="s">
        <v>142</v>
      </c>
      <c r="C72" s="7" t="s">
        <v>272</v>
      </c>
      <c r="D72" s="7" t="s">
        <v>273</v>
      </c>
      <c r="E72" s="7" t="s">
        <v>345</v>
      </c>
      <c r="F72" s="7" t="s">
        <v>346</v>
      </c>
      <c r="G72" s="7" t="s">
        <v>399</v>
      </c>
      <c r="H72" s="7" t="s">
        <v>400</v>
      </c>
      <c r="I72" s="7" t="s">
        <v>401</v>
      </c>
      <c r="J72" s="7" t="s">
        <v>105</v>
      </c>
      <c r="K72" s="7" t="s">
        <v>277</v>
      </c>
      <c r="L72" s="7" t="s">
        <v>75</v>
      </c>
      <c r="M72" s="7" t="s">
        <v>78</v>
      </c>
      <c r="N72" s="7" t="s">
        <v>70</v>
      </c>
      <c r="O72" s="7" t="s">
        <v>81</v>
      </c>
      <c r="P72" s="7" t="s">
        <v>89</v>
      </c>
      <c r="Q72" s="7" t="s">
        <v>75</v>
      </c>
      <c r="R72" s="7" t="s">
        <v>112</v>
      </c>
      <c r="S72" s="7" t="s">
        <v>75</v>
      </c>
      <c r="T72" s="7" t="s">
        <v>104</v>
      </c>
      <c r="U72" s="7" t="s">
        <v>392</v>
      </c>
    </row>
    <row r="73" spans="1:21" ht="185.25">
      <c r="A73" s="11" t="s">
        <v>56</v>
      </c>
      <c r="B73" s="11" t="s">
        <v>142</v>
      </c>
      <c r="C73" s="11" t="s">
        <v>272</v>
      </c>
      <c r="D73" s="11" t="s">
        <v>273</v>
      </c>
      <c r="E73" s="11" t="s">
        <v>347</v>
      </c>
      <c r="F73" s="11" t="s">
        <v>348</v>
      </c>
      <c r="G73" s="11" t="s">
        <v>402</v>
      </c>
      <c r="H73" s="11" t="s">
        <v>403</v>
      </c>
      <c r="I73" s="11" t="s">
        <v>404</v>
      </c>
      <c r="J73" s="11" t="s">
        <v>105</v>
      </c>
      <c r="K73" s="11" t="s">
        <v>277</v>
      </c>
      <c r="L73" s="11" t="s">
        <v>75</v>
      </c>
      <c r="M73" s="11" t="s">
        <v>78</v>
      </c>
      <c r="N73" s="11" t="s">
        <v>70</v>
      </c>
      <c r="O73" s="11" t="s">
        <v>81</v>
      </c>
      <c r="P73" s="11" t="s">
        <v>89</v>
      </c>
      <c r="Q73" s="11" t="s">
        <v>75</v>
      </c>
      <c r="R73" s="11" t="s">
        <v>112</v>
      </c>
      <c r="S73" s="11" t="s">
        <v>75</v>
      </c>
      <c r="T73" s="11" t="s">
        <v>104</v>
      </c>
      <c r="U73" s="11" t="s">
        <v>392</v>
      </c>
    </row>
    <row r="74" spans="1:21" ht="185.25">
      <c r="A74" s="7" t="s">
        <v>56</v>
      </c>
      <c r="B74" s="7" t="s">
        <v>142</v>
      </c>
      <c r="C74" s="7" t="s">
        <v>272</v>
      </c>
      <c r="D74" s="7" t="s">
        <v>273</v>
      </c>
      <c r="E74" s="7" t="s">
        <v>352</v>
      </c>
      <c r="F74" s="7" t="s">
        <v>353</v>
      </c>
      <c r="G74" s="7" t="s">
        <v>405</v>
      </c>
      <c r="H74" s="7" t="s">
        <v>406</v>
      </c>
      <c r="I74" s="7" t="s">
        <v>407</v>
      </c>
      <c r="J74" s="7" t="s">
        <v>105</v>
      </c>
      <c r="K74" s="7" t="s">
        <v>277</v>
      </c>
      <c r="L74" s="7" t="s">
        <v>129</v>
      </c>
      <c r="M74" s="7" t="s">
        <v>408</v>
      </c>
      <c r="N74" s="7" t="s">
        <v>70</v>
      </c>
      <c r="O74" s="7" t="s">
        <v>81</v>
      </c>
      <c r="P74" s="7" t="s">
        <v>51</v>
      </c>
      <c r="Q74" s="7" t="s">
        <v>129</v>
      </c>
      <c r="R74" s="7" t="s">
        <v>112</v>
      </c>
      <c r="S74" s="7" t="s">
        <v>129</v>
      </c>
      <c r="T74" s="7" t="s">
        <v>104</v>
      </c>
      <c r="U74" s="7" t="s">
        <v>392</v>
      </c>
    </row>
    <row r="75" spans="1:21" ht="185.25">
      <c r="A75" s="11" t="s">
        <v>56</v>
      </c>
      <c r="B75" s="11" t="s">
        <v>142</v>
      </c>
      <c r="C75" s="11" t="s">
        <v>272</v>
      </c>
      <c r="D75" s="11" t="s">
        <v>273</v>
      </c>
      <c r="E75" s="11" t="s">
        <v>354</v>
      </c>
      <c r="F75" s="11" t="s">
        <v>355</v>
      </c>
      <c r="G75" s="11" t="s">
        <v>409</v>
      </c>
      <c r="H75" s="11" t="s">
        <v>410</v>
      </c>
      <c r="I75" s="11" t="s">
        <v>411</v>
      </c>
      <c r="J75" s="11" t="s">
        <v>105</v>
      </c>
      <c r="K75" s="11" t="s">
        <v>277</v>
      </c>
      <c r="L75" s="11" t="s">
        <v>129</v>
      </c>
      <c r="M75" s="11" t="s">
        <v>412</v>
      </c>
      <c r="N75" s="11" t="s">
        <v>70</v>
      </c>
      <c r="O75" s="11" t="s">
        <v>81</v>
      </c>
      <c r="P75" s="11" t="s">
        <v>51</v>
      </c>
      <c r="Q75" s="11" t="s">
        <v>129</v>
      </c>
      <c r="R75" s="11" t="s">
        <v>112</v>
      </c>
      <c r="S75" s="11" t="s">
        <v>129</v>
      </c>
      <c r="T75" s="11" t="s">
        <v>104</v>
      </c>
      <c r="U75" s="11" t="s">
        <v>392</v>
      </c>
    </row>
    <row r="76" spans="1:21" ht="71.25">
      <c r="A76" s="7" t="s">
        <v>56</v>
      </c>
      <c r="B76" s="7" t="s">
        <v>142</v>
      </c>
      <c r="C76" s="7" t="s">
        <v>272</v>
      </c>
      <c r="D76" s="7" t="s">
        <v>273</v>
      </c>
      <c r="E76" s="7" t="s">
        <v>356</v>
      </c>
      <c r="F76" s="7" t="s">
        <v>357</v>
      </c>
      <c r="G76" s="7" t="s">
        <v>106</v>
      </c>
      <c r="H76" s="7" t="s">
        <v>106</v>
      </c>
      <c r="I76" s="7" t="s">
        <v>106</v>
      </c>
      <c r="J76" s="7" t="s">
        <v>106</v>
      </c>
      <c r="K76" s="7" t="s">
        <v>106</v>
      </c>
      <c r="L76" s="7" t="s">
        <v>113</v>
      </c>
      <c r="M76" s="7" t="s">
        <v>115</v>
      </c>
      <c r="N76" s="7" t="s">
        <v>106</v>
      </c>
      <c r="O76" s="7" t="s">
        <v>106</v>
      </c>
      <c r="P76" s="7" t="s">
        <v>106</v>
      </c>
      <c r="Q76" s="7" t="s">
        <v>106</v>
      </c>
      <c r="R76" s="7" t="s">
        <v>106</v>
      </c>
      <c r="S76" s="7" t="s">
        <v>106</v>
      </c>
      <c r="T76" s="7" t="s">
        <v>106</v>
      </c>
      <c r="U76" s="7" t="s">
        <v>106</v>
      </c>
    </row>
    <row r="77" spans="1:21" ht="156.75">
      <c r="A77" s="11" t="s">
        <v>56</v>
      </c>
      <c r="B77" s="11" t="s">
        <v>142</v>
      </c>
      <c r="C77" s="11" t="s">
        <v>289</v>
      </c>
      <c r="D77" s="11" t="s">
        <v>290</v>
      </c>
      <c r="E77" s="11" t="s">
        <v>345</v>
      </c>
      <c r="F77" s="11" t="s">
        <v>346</v>
      </c>
      <c r="G77" s="11" t="s">
        <v>413</v>
      </c>
      <c r="H77" s="11" t="s">
        <v>414</v>
      </c>
      <c r="I77" s="11" t="s">
        <v>415</v>
      </c>
      <c r="J77" s="11" t="s">
        <v>140</v>
      </c>
      <c r="K77" s="11" t="s">
        <v>294</v>
      </c>
      <c r="L77" s="11" t="s">
        <v>75</v>
      </c>
      <c r="M77" s="11" t="s">
        <v>78</v>
      </c>
      <c r="N77" s="11" t="s">
        <v>111</v>
      </c>
      <c r="O77" s="11" t="s">
        <v>416</v>
      </c>
      <c r="P77" s="11" t="s">
        <v>89</v>
      </c>
      <c r="Q77" s="11" t="s">
        <v>113</v>
      </c>
      <c r="R77" s="11" t="s">
        <v>106</v>
      </c>
      <c r="S77" s="11" t="s">
        <v>75</v>
      </c>
      <c r="T77" s="11" t="s">
        <v>139</v>
      </c>
      <c r="U77" s="11" t="s">
        <v>392</v>
      </c>
    </row>
    <row r="78" spans="1:21" ht="156.75">
      <c r="A78" s="7" t="s">
        <v>56</v>
      </c>
      <c r="B78" s="7" t="s">
        <v>142</v>
      </c>
      <c r="C78" s="7" t="s">
        <v>289</v>
      </c>
      <c r="D78" s="7" t="s">
        <v>290</v>
      </c>
      <c r="E78" s="7" t="s">
        <v>347</v>
      </c>
      <c r="F78" s="7" t="s">
        <v>348</v>
      </c>
      <c r="G78" s="7" t="s">
        <v>417</v>
      </c>
      <c r="H78" s="7" t="s">
        <v>418</v>
      </c>
      <c r="I78" s="7" t="s">
        <v>419</v>
      </c>
      <c r="J78" s="7" t="s">
        <v>79</v>
      </c>
      <c r="K78" s="7" t="s">
        <v>294</v>
      </c>
      <c r="L78" s="7" t="s">
        <v>75</v>
      </c>
      <c r="M78" s="7" t="s">
        <v>78</v>
      </c>
      <c r="N78" s="7" t="s">
        <v>14</v>
      </c>
      <c r="O78" s="7" t="s">
        <v>207</v>
      </c>
      <c r="P78" s="7" t="s">
        <v>89</v>
      </c>
      <c r="Q78" s="7" t="s">
        <v>75</v>
      </c>
      <c r="R78" s="7" t="s">
        <v>85</v>
      </c>
      <c r="S78" s="7" t="s">
        <v>75</v>
      </c>
      <c r="T78" s="7" t="s">
        <v>77</v>
      </c>
      <c r="U78" s="7" t="s">
        <v>392</v>
      </c>
    </row>
    <row r="79" spans="1:21" ht="171">
      <c r="A79" s="11" t="s">
        <v>56</v>
      </c>
      <c r="B79" s="11" t="s">
        <v>142</v>
      </c>
      <c r="C79" s="11" t="s">
        <v>289</v>
      </c>
      <c r="D79" s="11" t="s">
        <v>290</v>
      </c>
      <c r="E79" s="11" t="s">
        <v>352</v>
      </c>
      <c r="F79" s="11" t="s">
        <v>353</v>
      </c>
      <c r="G79" s="11" t="s">
        <v>420</v>
      </c>
      <c r="H79" s="11" t="s">
        <v>421</v>
      </c>
      <c r="I79" s="11" t="s">
        <v>422</v>
      </c>
      <c r="J79" s="11" t="s">
        <v>79</v>
      </c>
      <c r="K79" s="11" t="s">
        <v>294</v>
      </c>
      <c r="L79" s="11" t="s">
        <v>75</v>
      </c>
      <c r="M79" s="11" t="s">
        <v>78</v>
      </c>
      <c r="N79" s="11" t="s">
        <v>14</v>
      </c>
      <c r="O79" s="11" t="s">
        <v>207</v>
      </c>
      <c r="P79" s="11" t="s">
        <v>89</v>
      </c>
      <c r="Q79" s="11" t="s">
        <v>75</v>
      </c>
      <c r="R79" s="11" t="s">
        <v>85</v>
      </c>
      <c r="S79" s="11" t="s">
        <v>75</v>
      </c>
      <c r="T79" s="11" t="s">
        <v>77</v>
      </c>
      <c r="U79" s="11" t="s">
        <v>392</v>
      </c>
    </row>
    <row r="80" spans="1:21" ht="171">
      <c r="A80" s="7" t="s">
        <v>56</v>
      </c>
      <c r="B80" s="7" t="s">
        <v>142</v>
      </c>
      <c r="C80" s="7" t="s">
        <v>289</v>
      </c>
      <c r="D80" s="7" t="s">
        <v>290</v>
      </c>
      <c r="E80" s="7" t="s">
        <v>354</v>
      </c>
      <c r="F80" s="7" t="s">
        <v>355</v>
      </c>
      <c r="G80" s="7" t="s">
        <v>423</v>
      </c>
      <c r="H80" s="7" t="s">
        <v>424</v>
      </c>
      <c r="I80" s="7" t="s">
        <v>425</v>
      </c>
      <c r="J80" s="7" t="s">
        <v>79</v>
      </c>
      <c r="K80" s="7" t="s">
        <v>294</v>
      </c>
      <c r="L80" s="7" t="s">
        <v>129</v>
      </c>
      <c r="M80" s="7" t="s">
        <v>426</v>
      </c>
      <c r="N80" s="7" t="s">
        <v>14</v>
      </c>
      <c r="O80" s="7" t="s">
        <v>207</v>
      </c>
      <c r="P80" s="7" t="s">
        <v>51</v>
      </c>
      <c r="Q80" s="7" t="s">
        <v>129</v>
      </c>
      <c r="R80" s="7" t="s">
        <v>85</v>
      </c>
      <c r="S80" s="7" t="s">
        <v>129</v>
      </c>
      <c r="T80" s="7" t="s">
        <v>77</v>
      </c>
      <c r="U80" s="7" t="s">
        <v>392</v>
      </c>
    </row>
    <row r="81" spans="1:21" ht="71.25">
      <c r="A81" s="11" t="s">
        <v>56</v>
      </c>
      <c r="B81" s="11" t="s">
        <v>142</v>
      </c>
      <c r="C81" s="11" t="s">
        <v>289</v>
      </c>
      <c r="D81" s="11" t="s">
        <v>290</v>
      </c>
      <c r="E81" s="11" t="s">
        <v>356</v>
      </c>
      <c r="F81" s="11" t="s">
        <v>357</v>
      </c>
      <c r="G81" s="11" t="s">
        <v>106</v>
      </c>
      <c r="H81" s="11" t="s">
        <v>106</v>
      </c>
      <c r="I81" s="11" t="s">
        <v>106</v>
      </c>
      <c r="J81" s="11" t="s">
        <v>106</v>
      </c>
      <c r="K81" s="11" t="s">
        <v>106</v>
      </c>
      <c r="L81" s="11" t="s">
        <v>113</v>
      </c>
      <c r="M81" s="11" t="s">
        <v>115</v>
      </c>
      <c r="N81" s="11" t="s">
        <v>106</v>
      </c>
      <c r="O81" s="11" t="s">
        <v>106</v>
      </c>
      <c r="P81" s="11" t="s">
        <v>106</v>
      </c>
      <c r="Q81" s="11" t="s">
        <v>106</v>
      </c>
      <c r="R81" s="11" t="s">
        <v>106</v>
      </c>
      <c r="S81" s="11" t="s">
        <v>106</v>
      </c>
      <c r="T81" s="11" t="s">
        <v>106</v>
      </c>
      <c r="U81" s="11" t="s">
        <v>106</v>
      </c>
    </row>
    <row r="82" spans="1:21" ht="171">
      <c r="A82" s="7" t="s">
        <v>56</v>
      </c>
      <c r="B82" s="7" t="s">
        <v>142</v>
      </c>
      <c r="C82" s="7" t="s">
        <v>310</v>
      </c>
      <c r="D82" s="7" t="s">
        <v>311</v>
      </c>
      <c r="E82" s="7" t="s">
        <v>345</v>
      </c>
      <c r="F82" s="7" t="s">
        <v>346</v>
      </c>
      <c r="G82" s="7" t="s">
        <v>427</v>
      </c>
      <c r="H82" s="7" t="s">
        <v>428</v>
      </c>
      <c r="I82" s="7" t="s">
        <v>429</v>
      </c>
      <c r="J82" s="7" t="s">
        <v>42</v>
      </c>
      <c r="K82" s="7" t="s">
        <v>182</v>
      </c>
      <c r="L82" s="7" t="s">
        <v>129</v>
      </c>
      <c r="M82" s="7" t="s">
        <v>430</v>
      </c>
      <c r="N82" s="7" t="s">
        <v>49</v>
      </c>
      <c r="O82" s="7" t="s">
        <v>184</v>
      </c>
      <c r="P82" s="7" t="s">
        <v>51</v>
      </c>
      <c r="Q82" s="7" t="s">
        <v>129</v>
      </c>
      <c r="R82" s="7" t="s">
        <v>52</v>
      </c>
      <c r="S82" s="7" t="s">
        <v>129</v>
      </c>
      <c r="T82" s="7" t="s">
        <v>40</v>
      </c>
      <c r="U82" s="7" t="s">
        <v>392</v>
      </c>
    </row>
    <row r="83" spans="1:21" ht="71.25">
      <c r="A83" s="11" t="s">
        <v>56</v>
      </c>
      <c r="B83" s="11" t="s">
        <v>142</v>
      </c>
      <c r="C83" s="11" t="s">
        <v>310</v>
      </c>
      <c r="D83" s="11" t="s">
        <v>311</v>
      </c>
      <c r="E83" s="11" t="s">
        <v>347</v>
      </c>
      <c r="F83" s="11" t="s">
        <v>348</v>
      </c>
      <c r="G83" s="11" t="s">
        <v>106</v>
      </c>
      <c r="H83" s="11" t="s">
        <v>106</v>
      </c>
      <c r="I83" s="11" t="s">
        <v>106</v>
      </c>
      <c r="J83" s="11" t="s">
        <v>106</v>
      </c>
      <c r="K83" s="11" t="s">
        <v>106</v>
      </c>
      <c r="L83" s="11" t="s">
        <v>113</v>
      </c>
      <c r="M83" s="11" t="s">
        <v>115</v>
      </c>
      <c r="N83" s="11" t="s">
        <v>106</v>
      </c>
      <c r="O83" s="11" t="s">
        <v>106</v>
      </c>
      <c r="P83" s="11" t="s">
        <v>106</v>
      </c>
      <c r="Q83" s="11" t="s">
        <v>106</v>
      </c>
      <c r="R83" s="11" t="s">
        <v>106</v>
      </c>
      <c r="S83" s="11" t="s">
        <v>106</v>
      </c>
      <c r="T83" s="11" t="s">
        <v>106</v>
      </c>
      <c r="U83" s="11" t="s">
        <v>106</v>
      </c>
    </row>
    <row r="84" spans="1:21" ht="185.25">
      <c r="A84" s="7" t="s">
        <v>56</v>
      </c>
      <c r="B84" s="7" t="s">
        <v>142</v>
      </c>
      <c r="C84" s="7" t="s">
        <v>310</v>
      </c>
      <c r="D84" s="7" t="s">
        <v>311</v>
      </c>
      <c r="E84" s="7" t="s">
        <v>352</v>
      </c>
      <c r="F84" s="7" t="s">
        <v>353</v>
      </c>
      <c r="G84" s="7" t="s">
        <v>431</v>
      </c>
      <c r="H84" s="7" t="s">
        <v>432</v>
      </c>
      <c r="I84" s="7" t="s">
        <v>433</v>
      </c>
      <c r="J84" s="7" t="s">
        <v>42</v>
      </c>
      <c r="K84" s="7" t="s">
        <v>182</v>
      </c>
      <c r="L84" s="7" t="s">
        <v>75</v>
      </c>
      <c r="M84" s="7" t="s">
        <v>78</v>
      </c>
      <c r="N84" s="7" t="s">
        <v>49</v>
      </c>
      <c r="O84" s="7" t="s">
        <v>184</v>
      </c>
      <c r="P84" s="7" t="s">
        <v>51</v>
      </c>
      <c r="Q84" s="7" t="s">
        <v>75</v>
      </c>
      <c r="R84" s="7" t="s">
        <v>52</v>
      </c>
      <c r="S84" s="7" t="s">
        <v>75</v>
      </c>
      <c r="T84" s="7" t="s">
        <v>40</v>
      </c>
      <c r="U84" s="7" t="s">
        <v>392</v>
      </c>
    </row>
    <row r="85" spans="1:21" ht="185.25">
      <c r="A85" s="11" t="s">
        <v>56</v>
      </c>
      <c r="B85" s="11" t="s">
        <v>142</v>
      </c>
      <c r="C85" s="11" t="s">
        <v>310</v>
      </c>
      <c r="D85" s="11" t="s">
        <v>311</v>
      </c>
      <c r="E85" s="11" t="s">
        <v>354</v>
      </c>
      <c r="F85" s="11" t="s">
        <v>355</v>
      </c>
      <c r="G85" s="11" t="s">
        <v>434</v>
      </c>
      <c r="H85" s="11" t="s">
        <v>435</v>
      </c>
      <c r="I85" s="11" t="s">
        <v>436</v>
      </c>
      <c r="J85" s="11" t="s">
        <v>42</v>
      </c>
      <c r="K85" s="11" t="s">
        <v>182</v>
      </c>
      <c r="L85" s="11" t="s">
        <v>129</v>
      </c>
      <c r="M85" s="11" t="s">
        <v>437</v>
      </c>
      <c r="N85" s="11" t="s">
        <v>49</v>
      </c>
      <c r="O85" s="11" t="s">
        <v>184</v>
      </c>
      <c r="P85" s="11" t="s">
        <v>51</v>
      </c>
      <c r="Q85" s="11" t="s">
        <v>129</v>
      </c>
      <c r="R85" s="11" t="s">
        <v>52</v>
      </c>
      <c r="S85" s="11" t="s">
        <v>129</v>
      </c>
      <c r="T85" s="11" t="s">
        <v>40</v>
      </c>
      <c r="U85" s="11" t="s">
        <v>392</v>
      </c>
    </row>
    <row r="86" spans="1:21" ht="171">
      <c r="A86" s="7" t="s">
        <v>56</v>
      </c>
      <c r="B86" s="7" t="s">
        <v>142</v>
      </c>
      <c r="C86" s="7" t="s">
        <v>310</v>
      </c>
      <c r="D86" s="7" t="s">
        <v>311</v>
      </c>
      <c r="E86" s="7" t="s">
        <v>356</v>
      </c>
      <c r="F86" s="7" t="s">
        <v>357</v>
      </c>
      <c r="G86" s="7" t="s">
        <v>438</v>
      </c>
      <c r="H86" s="7" t="s">
        <v>439</v>
      </c>
      <c r="I86" s="7" t="s">
        <v>440</v>
      </c>
      <c r="J86" s="7" t="s">
        <v>42</v>
      </c>
      <c r="K86" s="7" t="s">
        <v>182</v>
      </c>
      <c r="L86" s="7" t="s">
        <v>75</v>
      </c>
      <c r="M86" s="7" t="s">
        <v>78</v>
      </c>
      <c r="N86" s="7" t="s">
        <v>49</v>
      </c>
      <c r="O86" s="7" t="s">
        <v>184</v>
      </c>
      <c r="P86" s="7" t="s">
        <v>51</v>
      </c>
      <c r="Q86" s="7" t="s">
        <v>75</v>
      </c>
      <c r="R86" s="7" t="s">
        <v>52</v>
      </c>
      <c r="S86" s="7" t="s">
        <v>75</v>
      </c>
      <c r="T86" s="7" t="s">
        <v>40</v>
      </c>
      <c r="U86" s="7" t="s">
        <v>392</v>
      </c>
    </row>
    <row r="87" spans="1:21" ht="71.25">
      <c r="A87" s="11" t="s">
        <v>56</v>
      </c>
      <c r="B87" s="11" t="s">
        <v>142</v>
      </c>
      <c r="C87" s="11" t="s">
        <v>328</v>
      </c>
      <c r="D87" s="11" t="s">
        <v>329</v>
      </c>
      <c r="E87" s="11" t="s">
        <v>345</v>
      </c>
      <c r="F87" s="11" t="s">
        <v>346</v>
      </c>
      <c r="G87" s="11" t="s">
        <v>106</v>
      </c>
      <c r="H87" s="11" t="s">
        <v>106</v>
      </c>
      <c r="I87" s="11" t="s">
        <v>106</v>
      </c>
      <c r="J87" s="11" t="s">
        <v>106</v>
      </c>
      <c r="K87" s="11" t="s">
        <v>106</v>
      </c>
      <c r="L87" s="11" t="s">
        <v>113</v>
      </c>
      <c r="M87" s="11" t="s">
        <v>115</v>
      </c>
      <c r="N87" s="11" t="s">
        <v>106</v>
      </c>
      <c r="O87" s="11" t="s">
        <v>106</v>
      </c>
      <c r="P87" s="11" t="s">
        <v>106</v>
      </c>
      <c r="Q87" s="11" t="s">
        <v>106</v>
      </c>
      <c r="R87" s="11" t="s">
        <v>106</v>
      </c>
      <c r="S87" s="11" t="s">
        <v>106</v>
      </c>
      <c r="T87" s="11" t="s">
        <v>106</v>
      </c>
      <c r="U87" s="11" t="s">
        <v>106</v>
      </c>
    </row>
    <row r="88" spans="1:21" ht="71.25">
      <c r="A88" s="7" t="s">
        <v>56</v>
      </c>
      <c r="B88" s="7" t="s">
        <v>142</v>
      </c>
      <c r="C88" s="7" t="s">
        <v>328</v>
      </c>
      <c r="D88" s="7" t="s">
        <v>329</v>
      </c>
      <c r="E88" s="7" t="s">
        <v>347</v>
      </c>
      <c r="F88" s="7" t="s">
        <v>348</v>
      </c>
      <c r="G88" s="7" t="s">
        <v>106</v>
      </c>
      <c r="H88" s="7" t="s">
        <v>106</v>
      </c>
      <c r="I88" s="7" t="s">
        <v>106</v>
      </c>
      <c r="J88" s="7" t="s">
        <v>106</v>
      </c>
      <c r="K88" s="7" t="s">
        <v>106</v>
      </c>
      <c r="L88" s="7" t="s">
        <v>113</v>
      </c>
      <c r="M88" s="7" t="s">
        <v>115</v>
      </c>
      <c r="N88" s="7" t="s">
        <v>106</v>
      </c>
      <c r="O88" s="7" t="s">
        <v>106</v>
      </c>
      <c r="P88" s="7" t="s">
        <v>106</v>
      </c>
      <c r="Q88" s="7" t="s">
        <v>106</v>
      </c>
      <c r="R88" s="7" t="s">
        <v>106</v>
      </c>
      <c r="S88" s="7" t="s">
        <v>106</v>
      </c>
      <c r="T88" s="7" t="s">
        <v>106</v>
      </c>
      <c r="U88" s="7" t="s">
        <v>106</v>
      </c>
    </row>
    <row r="89" spans="1:21" ht="185.25">
      <c r="A89" s="11" t="s">
        <v>56</v>
      </c>
      <c r="B89" s="11" t="s">
        <v>142</v>
      </c>
      <c r="C89" s="11" t="s">
        <v>328</v>
      </c>
      <c r="D89" s="11" t="s">
        <v>329</v>
      </c>
      <c r="E89" s="11" t="s">
        <v>352</v>
      </c>
      <c r="F89" s="11" t="s">
        <v>353</v>
      </c>
      <c r="G89" s="11" t="s">
        <v>441</v>
      </c>
      <c r="H89" s="11" t="s">
        <v>442</v>
      </c>
      <c r="I89" s="11" t="s">
        <v>443</v>
      </c>
      <c r="J89" s="11" t="s">
        <v>117</v>
      </c>
      <c r="K89" s="11" t="s">
        <v>333</v>
      </c>
      <c r="L89" s="11" t="s">
        <v>75</v>
      </c>
      <c r="M89" s="11" t="s">
        <v>78</v>
      </c>
      <c r="N89" s="11" t="s">
        <v>49</v>
      </c>
      <c r="O89" s="11" t="s">
        <v>184</v>
      </c>
      <c r="P89" s="11" t="s">
        <v>89</v>
      </c>
      <c r="Q89" s="11" t="s">
        <v>113</v>
      </c>
      <c r="R89" s="11" t="s">
        <v>106</v>
      </c>
      <c r="S89" s="11" t="s">
        <v>75</v>
      </c>
      <c r="T89" s="11" t="s">
        <v>116</v>
      </c>
      <c r="U89" s="11" t="s">
        <v>392</v>
      </c>
    </row>
    <row r="90" spans="1:21" ht="185.25">
      <c r="A90" s="7" t="s">
        <v>56</v>
      </c>
      <c r="B90" s="7" t="s">
        <v>142</v>
      </c>
      <c r="C90" s="7" t="s">
        <v>328</v>
      </c>
      <c r="D90" s="7" t="s">
        <v>329</v>
      </c>
      <c r="E90" s="7" t="s">
        <v>354</v>
      </c>
      <c r="F90" s="7" t="s">
        <v>355</v>
      </c>
      <c r="G90" s="7" t="s">
        <v>444</v>
      </c>
      <c r="H90" s="7" t="s">
        <v>445</v>
      </c>
      <c r="I90" s="7" t="s">
        <v>446</v>
      </c>
      <c r="J90" s="7" t="s">
        <v>117</v>
      </c>
      <c r="K90" s="7" t="s">
        <v>333</v>
      </c>
      <c r="L90" s="7" t="s">
        <v>129</v>
      </c>
      <c r="M90" s="7" t="s">
        <v>447</v>
      </c>
      <c r="N90" s="7" t="s">
        <v>49</v>
      </c>
      <c r="O90" s="7" t="s">
        <v>184</v>
      </c>
      <c r="P90" s="7" t="s">
        <v>89</v>
      </c>
      <c r="Q90" s="7" t="s">
        <v>129</v>
      </c>
      <c r="R90" s="7" t="s">
        <v>121</v>
      </c>
      <c r="S90" s="7" t="s">
        <v>129</v>
      </c>
      <c r="T90" s="7" t="s">
        <v>116</v>
      </c>
      <c r="U90" s="7" t="s">
        <v>392</v>
      </c>
    </row>
    <row r="91" spans="1:21" ht="171">
      <c r="A91" s="11" t="s">
        <v>56</v>
      </c>
      <c r="B91" s="11" t="s">
        <v>142</v>
      </c>
      <c r="C91" s="11" t="s">
        <v>328</v>
      </c>
      <c r="D91" s="11" t="s">
        <v>329</v>
      </c>
      <c r="E91" s="11" t="s">
        <v>356</v>
      </c>
      <c r="F91" s="11" t="s">
        <v>357</v>
      </c>
      <c r="G91" s="11" t="s">
        <v>448</v>
      </c>
      <c r="H91" s="11" t="s">
        <v>449</v>
      </c>
      <c r="I91" s="11" t="s">
        <v>450</v>
      </c>
      <c r="J91" s="11" t="s">
        <v>117</v>
      </c>
      <c r="K91" s="11" t="s">
        <v>333</v>
      </c>
      <c r="L91" s="11" t="s">
        <v>75</v>
      </c>
      <c r="M91" s="11" t="s">
        <v>78</v>
      </c>
      <c r="N91" s="11" t="s">
        <v>49</v>
      </c>
      <c r="O91" s="11" t="s">
        <v>184</v>
      </c>
      <c r="P91" s="11" t="s">
        <v>89</v>
      </c>
      <c r="Q91" s="11" t="s">
        <v>113</v>
      </c>
      <c r="R91" s="11" t="s">
        <v>106</v>
      </c>
      <c r="S91" s="11" t="s">
        <v>75</v>
      </c>
      <c r="T91" s="11" t="s">
        <v>116</v>
      </c>
      <c r="U91" s="11" t="s">
        <v>392</v>
      </c>
    </row>
    <row r="92" spans="1:21" ht="15.75" customHeight="1"/>
    <row r="93" spans="1:21" ht="15.75" customHeight="1"/>
    <row r="94" spans="1:21" ht="15.75" customHeight="1"/>
    <row r="95" spans="1:21" ht="15.75" customHeight="1"/>
    <row r="96" spans="1:21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U91" xr:uid="{00000000-0009-0000-0000-000000000000}"/>
  <conditionalFormatting sqref="L2:L91">
    <cfRule type="expression" dxfId="3" priority="1">
      <formula>L2="Alto"</formula>
    </cfRule>
    <cfRule type="expression" dxfId="2" priority="2">
      <formula>L2="Médio"</formula>
    </cfRule>
    <cfRule type="expression" dxfId="1" priority="3">
      <formula>L2="Baixo"</formula>
    </cfRule>
    <cfRule type="expression" dxfId="0" priority="4">
      <formula>L2="Não recomendado"</formula>
    </cfRule>
  </conditionalFormatting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00"/>
  <sheetViews>
    <sheetView workbookViewId="0"/>
  </sheetViews>
  <sheetFormatPr defaultColWidth="12.625" defaultRowHeight="15" customHeight="1"/>
  <cols>
    <col min="1" max="1" width="20.375" customWidth="1"/>
    <col min="2" max="2" width="25.75" customWidth="1"/>
    <col min="3" max="3" width="14" customWidth="1"/>
    <col min="4" max="4" width="62" hidden="1" customWidth="1"/>
    <col min="5" max="5" width="36" hidden="1" customWidth="1"/>
    <col min="6" max="6" width="35.125" customWidth="1"/>
    <col min="7" max="7" width="16.75" customWidth="1"/>
    <col min="8" max="8" width="22" hidden="1" customWidth="1"/>
    <col min="9" max="9" width="27.625" hidden="1" customWidth="1"/>
    <col min="10" max="10" width="35.125" hidden="1" customWidth="1"/>
    <col min="11" max="11" width="15.125" customWidth="1"/>
    <col min="12" max="12" width="25.125" customWidth="1"/>
    <col min="13" max="13" width="37.625" customWidth="1"/>
    <col min="14" max="26" width="8.625" customWidth="1"/>
  </cols>
  <sheetData>
    <row r="1" spans="1:13" ht="39.75" customHeight="1">
      <c r="A1" s="4" t="s">
        <v>3</v>
      </c>
      <c r="B1" s="4" t="s">
        <v>8</v>
      </c>
      <c r="C1" s="4" t="s">
        <v>12</v>
      </c>
      <c r="D1" s="4" t="s">
        <v>15</v>
      </c>
      <c r="E1" s="4" t="s">
        <v>18</v>
      </c>
      <c r="F1" s="4" t="s">
        <v>21</v>
      </c>
      <c r="G1" s="4" t="s">
        <v>24</v>
      </c>
      <c r="H1" s="4" t="s">
        <v>28</v>
      </c>
      <c r="I1" s="4" t="s">
        <v>29</v>
      </c>
      <c r="J1" s="4" t="s">
        <v>31</v>
      </c>
      <c r="K1" s="6" t="s">
        <v>34</v>
      </c>
      <c r="L1" s="6" t="s">
        <v>36</v>
      </c>
      <c r="M1" s="6" t="s">
        <v>38</v>
      </c>
    </row>
    <row r="2" spans="1:13" ht="96" customHeight="1">
      <c r="A2" s="7" t="s">
        <v>40</v>
      </c>
      <c r="B2" s="7" t="s">
        <v>42</v>
      </c>
      <c r="C2" s="7" t="s">
        <v>44</v>
      </c>
      <c r="D2" s="7" t="s">
        <v>45</v>
      </c>
      <c r="E2" s="7" t="s">
        <v>46</v>
      </c>
      <c r="F2" s="7" t="s">
        <v>47</v>
      </c>
      <c r="G2" s="7" t="s">
        <v>49</v>
      </c>
      <c r="H2" s="7" t="s">
        <v>51</v>
      </c>
      <c r="I2" s="7" t="s">
        <v>52</v>
      </c>
      <c r="J2" s="7" t="s">
        <v>53</v>
      </c>
      <c r="K2" s="10" t="s">
        <v>57</v>
      </c>
      <c r="L2" s="10"/>
      <c r="M2" s="7" t="s">
        <v>47</v>
      </c>
    </row>
    <row r="3" spans="1:13" ht="96" customHeight="1">
      <c r="A3" s="11" t="s">
        <v>61</v>
      </c>
      <c r="B3" s="11" t="s">
        <v>63</v>
      </c>
      <c r="C3" s="11" t="s">
        <v>65</v>
      </c>
      <c r="D3" s="11" t="s">
        <v>66</v>
      </c>
      <c r="E3" s="11" t="s">
        <v>46</v>
      </c>
      <c r="F3" s="11" t="s">
        <v>68</v>
      </c>
      <c r="G3" s="11" t="s">
        <v>70</v>
      </c>
      <c r="H3" s="11" t="s">
        <v>51</v>
      </c>
      <c r="I3" s="11" t="s">
        <v>72</v>
      </c>
      <c r="J3" s="11" t="s">
        <v>73</v>
      </c>
      <c r="K3" s="12" t="s">
        <v>57</v>
      </c>
      <c r="L3" s="13"/>
      <c r="M3" s="11" t="s">
        <v>68</v>
      </c>
    </row>
    <row r="4" spans="1:13" ht="96" customHeight="1">
      <c r="A4" s="7" t="s">
        <v>77</v>
      </c>
      <c r="B4" s="7" t="s">
        <v>79</v>
      </c>
      <c r="C4" s="7" t="s">
        <v>80</v>
      </c>
      <c r="D4" s="7" t="s">
        <v>82</v>
      </c>
      <c r="E4" s="7" t="s">
        <v>83</v>
      </c>
      <c r="F4" s="7" t="s">
        <v>84</v>
      </c>
      <c r="G4" s="7" t="s">
        <v>14</v>
      </c>
      <c r="H4" s="7" t="s">
        <v>51</v>
      </c>
      <c r="I4" s="7" t="s">
        <v>85</v>
      </c>
      <c r="J4" s="7" t="s">
        <v>87</v>
      </c>
      <c r="K4" s="10" t="s">
        <v>88</v>
      </c>
      <c r="L4" s="14"/>
      <c r="M4" s="7" t="s">
        <v>90</v>
      </c>
    </row>
    <row r="5" spans="1:13" ht="96" customHeight="1">
      <c r="A5" s="11" t="s">
        <v>91</v>
      </c>
      <c r="B5" s="11" t="s">
        <v>92</v>
      </c>
      <c r="C5" s="11" t="s">
        <v>94</v>
      </c>
      <c r="D5" s="11" t="s">
        <v>95</v>
      </c>
      <c r="E5" s="11" t="s">
        <v>98</v>
      </c>
      <c r="F5" s="11" t="s">
        <v>99</v>
      </c>
      <c r="G5" s="11" t="s">
        <v>86</v>
      </c>
      <c r="H5" s="11" t="s">
        <v>89</v>
      </c>
      <c r="I5" s="11" t="s">
        <v>100</v>
      </c>
      <c r="J5" s="11" t="s">
        <v>87</v>
      </c>
      <c r="K5" s="12" t="s">
        <v>57</v>
      </c>
      <c r="L5" s="11"/>
      <c r="M5" s="11" t="s">
        <v>99</v>
      </c>
    </row>
    <row r="6" spans="1:13" ht="96" customHeight="1">
      <c r="A6" s="7" t="s">
        <v>104</v>
      </c>
      <c r="B6" s="7" t="s">
        <v>105</v>
      </c>
      <c r="C6" s="7" t="s">
        <v>107</v>
      </c>
      <c r="D6" s="7" t="s">
        <v>108</v>
      </c>
      <c r="E6" s="7" t="s">
        <v>109</v>
      </c>
      <c r="F6" s="7" t="s">
        <v>110</v>
      </c>
      <c r="G6" s="7" t="s">
        <v>70</v>
      </c>
      <c r="H6" s="7" t="s">
        <v>51</v>
      </c>
      <c r="I6" s="7" t="s">
        <v>112</v>
      </c>
      <c r="J6" s="7" t="s">
        <v>114</v>
      </c>
      <c r="K6" s="10" t="s">
        <v>57</v>
      </c>
      <c r="L6" s="10"/>
      <c r="M6" s="7" t="s">
        <v>110</v>
      </c>
    </row>
    <row r="7" spans="1:13" ht="96" customHeight="1">
      <c r="A7" s="11" t="s">
        <v>116</v>
      </c>
      <c r="B7" s="11" t="s">
        <v>117</v>
      </c>
      <c r="C7" s="11" t="s">
        <v>118</v>
      </c>
      <c r="D7" s="11" t="s">
        <v>119</v>
      </c>
      <c r="E7" s="11" t="s">
        <v>109</v>
      </c>
      <c r="F7" s="11" t="s">
        <v>120</v>
      </c>
      <c r="G7" s="11" t="s">
        <v>49</v>
      </c>
      <c r="H7" s="11" t="s">
        <v>89</v>
      </c>
      <c r="I7" s="11" t="s">
        <v>121</v>
      </c>
      <c r="J7" s="11" t="s">
        <v>122</v>
      </c>
      <c r="K7" s="12" t="s">
        <v>88</v>
      </c>
      <c r="L7" s="12"/>
      <c r="M7" s="11" t="s">
        <v>123</v>
      </c>
    </row>
    <row r="8" spans="1:13" ht="96" customHeight="1">
      <c r="A8" s="7" t="s">
        <v>125</v>
      </c>
      <c r="B8" s="7" t="s">
        <v>126</v>
      </c>
      <c r="C8" s="7" t="s">
        <v>128</v>
      </c>
      <c r="D8" s="7" t="s">
        <v>130</v>
      </c>
      <c r="E8" s="7" t="s">
        <v>132</v>
      </c>
      <c r="F8" s="7" t="s">
        <v>134</v>
      </c>
      <c r="G8" s="7" t="s">
        <v>49</v>
      </c>
      <c r="H8" s="7" t="s">
        <v>89</v>
      </c>
      <c r="I8" s="7" t="s">
        <v>136</v>
      </c>
      <c r="J8" s="7" t="s">
        <v>137</v>
      </c>
      <c r="K8" s="10" t="s">
        <v>88</v>
      </c>
      <c r="L8" s="10"/>
      <c r="M8" s="7" t="s">
        <v>138</v>
      </c>
    </row>
    <row r="9" spans="1:13" ht="96" customHeight="1">
      <c r="A9" s="11" t="s">
        <v>139</v>
      </c>
      <c r="B9" s="11" t="s">
        <v>140</v>
      </c>
      <c r="C9" s="11" t="s">
        <v>141</v>
      </c>
      <c r="D9" s="11" t="s">
        <v>141</v>
      </c>
      <c r="E9" s="11" t="s">
        <v>142</v>
      </c>
      <c r="F9" s="11" t="s">
        <v>143</v>
      </c>
      <c r="G9" s="11" t="s">
        <v>111</v>
      </c>
      <c r="H9" s="11" t="s">
        <v>89</v>
      </c>
      <c r="I9" s="11" t="s">
        <v>146</v>
      </c>
      <c r="J9" s="11" t="s">
        <v>147</v>
      </c>
      <c r="K9" s="12" t="s">
        <v>57</v>
      </c>
      <c r="L9" s="11"/>
      <c r="M9" s="11" t="s">
        <v>143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M9" xr:uid="{00000000-0009-0000-0000-000001000000}"/>
  <dataValidations count="1">
    <dataValidation type="list" allowBlank="1" showErrorMessage="1" sqref="K2:K9" xr:uid="{00000000-0002-0000-0100-000000000000}">
      <formula1>"Manter,Ajustar,Desbobrar,Fundir,Descartar,Marcar como transversal"</formula1>
    </dataValidation>
  </dataValidation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37"/>
  <sheetViews>
    <sheetView workbookViewId="0">
      <selection sqref="A1:B1"/>
    </sheetView>
  </sheetViews>
  <sheetFormatPr defaultColWidth="12.625" defaultRowHeight="15" customHeight="1"/>
  <cols>
    <col min="1" max="1" width="31.375" customWidth="1"/>
    <col min="2" max="2" width="15.125" customWidth="1"/>
    <col min="3" max="3" width="6.375" customWidth="1"/>
    <col min="4" max="4" width="31.375" customWidth="1"/>
    <col min="5" max="5" width="15.125" customWidth="1"/>
  </cols>
  <sheetData>
    <row r="1" spans="1:6">
      <c r="A1" s="40" t="s">
        <v>1</v>
      </c>
      <c r="B1" s="39"/>
      <c r="C1" s="1"/>
      <c r="D1" s="3" t="s">
        <v>4</v>
      </c>
      <c r="E1" s="3" t="s">
        <v>7</v>
      </c>
      <c r="F1" s="1"/>
    </row>
    <row r="2" spans="1:6" ht="14.25">
      <c r="A2" s="1"/>
      <c r="B2" s="1"/>
      <c r="C2" s="1"/>
      <c r="D2" s="5" t="s">
        <v>14</v>
      </c>
      <c r="E2" s="8">
        <f>COUNTIF('Tabela completa'!$N$2:$N1000,$D2)</f>
        <v>9</v>
      </c>
      <c r="F2" s="1"/>
    </row>
    <row r="3" spans="1:6" ht="28.5">
      <c r="A3" s="9" t="s">
        <v>48</v>
      </c>
      <c r="B3" s="5" t="s">
        <v>56</v>
      </c>
      <c r="C3" s="1"/>
      <c r="D3" s="5" t="s">
        <v>49</v>
      </c>
      <c r="E3" s="8">
        <f>COUNTIF('Tabela completa'!$N$2:$N1000,$D3)</f>
        <v>27</v>
      </c>
      <c r="F3" s="1"/>
    </row>
    <row r="4" spans="1:6">
      <c r="A4" s="9" t="s">
        <v>76</v>
      </c>
      <c r="B4" s="8">
        <f>COUNTA('Tabela completa'!B2:B1000)</f>
        <v>90</v>
      </c>
      <c r="C4" s="1"/>
      <c r="D4" s="5" t="s">
        <v>86</v>
      </c>
      <c r="E4" s="8">
        <f>COUNTIF('Tabela completa'!$N$2:$N1000,$D4)</f>
        <v>9</v>
      </c>
      <c r="F4" s="1"/>
    </row>
    <row r="5" spans="1:6" ht="30">
      <c r="A5" s="9" t="s">
        <v>93</v>
      </c>
      <c r="B5" s="8">
        <v>30</v>
      </c>
      <c r="C5" s="1"/>
      <c r="D5" s="5" t="s">
        <v>96</v>
      </c>
      <c r="E5" s="8">
        <f>COUNTIF('Tabela completa'!$N$2:$N1000,$D5)</f>
        <v>0</v>
      </c>
      <c r="F5" s="1"/>
    </row>
    <row r="6" spans="1:6" ht="30">
      <c r="A6" s="9" t="s">
        <v>101</v>
      </c>
      <c r="B6" s="8">
        <v>25</v>
      </c>
      <c r="C6" s="1"/>
      <c r="D6" s="5" t="s">
        <v>70</v>
      </c>
      <c r="E6" s="8">
        <f>COUNTIF('Tabela completa'!$N$2:$N1000,$D6)</f>
        <v>21</v>
      </c>
      <c r="F6" s="1"/>
    </row>
    <row r="7" spans="1:6" ht="14.25">
      <c r="A7" s="1"/>
      <c r="B7" s="1"/>
      <c r="C7" s="1"/>
      <c r="D7" s="5" t="s">
        <v>111</v>
      </c>
      <c r="E7" s="8">
        <f>COUNTIF('Tabela completa'!$N$2:$N1000,$D7)</f>
        <v>1</v>
      </c>
      <c r="F7" s="1"/>
    </row>
    <row r="8" spans="1:6" ht="14.25">
      <c r="A8" s="1"/>
      <c r="B8" s="1"/>
      <c r="C8" s="1"/>
      <c r="D8" s="15" t="s">
        <v>106</v>
      </c>
      <c r="E8" s="16">
        <f>COUNTIF('Tabela completa'!$N$2:$N1000,$D8)</f>
        <v>23</v>
      </c>
      <c r="F8" s="1"/>
    </row>
    <row r="9" spans="1:6">
      <c r="A9" s="3" t="s">
        <v>39</v>
      </c>
      <c r="B9" s="3" t="s">
        <v>7</v>
      </c>
      <c r="C9" s="1"/>
      <c r="D9" s="1"/>
      <c r="E9" s="1"/>
      <c r="F9" s="1"/>
    </row>
    <row r="10" spans="1:6" ht="14.25">
      <c r="A10" s="5" t="s">
        <v>129</v>
      </c>
      <c r="B10" s="8">
        <f>COUNTIF('Tabela completa'!$L$2:$L1000,A10)</f>
        <v>25</v>
      </c>
      <c r="C10" s="1"/>
      <c r="D10" s="1"/>
      <c r="E10" s="1"/>
      <c r="F10" s="1"/>
    </row>
    <row r="11" spans="1:6">
      <c r="A11" s="5" t="s">
        <v>75</v>
      </c>
      <c r="B11" s="8">
        <f>COUNTIF('Tabela completa'!$L$2:$L1000,A11)</f>
        <v>42</v>
      </c>
      <c r="C11" s="1"/>
      <c r="D11" s="3" t="s">
        <v>144</v>
      </c>
      <c r="E11" s="3" t="s">
        <v>7</v>
      </c>
      <c r="F11" s="3" t="s">
        <v>145</v>
      </c>
    </row>
    <row r="12" spans="1:6" ht="28.5">
      <c r="A12" s="5" t="s">
        <v>113</v>
      </c>
      <c r="B12" s="8">
        <f>COUNTIF('Tabela completa'!$L$2:$L1000,A12)</f>
        <v>20</v>
      </c>
      <c r="C12" s="1"/>
      <c r="D12" s="5" t="str">
        <f ca="1">IFERROR(__xludf.DUMMYFUNCTION("UNIQUE(FILTER('Tabela completa'!T2:T101, 'Tabela completa'!T2:T101&lt;&gt;"""", 'Tabela completa'!T2:T101&lt;&gt;""Não se aplica""))"),"Governança, institucionalização e gestão por resultados da EaD")</f>
        <v>Governança, institucionalização e gestão por resultados da EaD</v>
      </c>
      <c r="E12" s="17">
        <f ca="1">COUNTIF('Tabela completa'!$T$2:$T1000,$D12)</f>
        <v>13</v>
      </c>
      <c r="F12" s="17">
        <f ca="1">COUNTIFS('Tabela completa'!$T$2:$T1000,$D12,'Tabela completa'!$L$2:$L1000,"Alto")</f>
        <v>4</v>
      </c>
    </row>
    <row r="13" spans="1:6" ht="28.5">
      <c r="A13" s="5" t="s">
        <v>161</v>
      </c>
      <c r="B13" s="8">
        <f>COUNTIF('Tabela completa'!$L$2:$L1000,A13)</f>
        <v>3</v>
      </c>
      <c r="C13" s="1"/>
      <c r="D13" s="18" t="str">
        <f ca="1">IFERROR(__xludf.DUMMYFUNCTION("""COMPUTED_VALUE"""),"Infraestrutura tecnológica, dados e inovação educacional na EaD")</f>
        <v>Infraestrutura tecnológica, dados e inovação educacional na EaD</v>
      </c>
      <c r="E13" s="19">
        <f ca="1">COUNTIF('Tabela completa'!$T$2:$T1000,$D13)</f>
        <v>17</v>
      </c>
      <c r="F13" s="19">
        <f ca="1">COUNTIFS('Tabela completa'!$T$2:$T1000,$D13,'Tabela completa'!$L$2:$L1000,"Alto")</f>
        <v>6</v>
      </c>
    </row>
    <row r="14" spans="1:6" ht="28.5">
      <c r="A14" s="1"/>
      <c r="B14" s="1"/>
      <c r="C14" s="1"/>
      <c r="D14" s="5" t="str">
        <f ca="1">IFERROR(__xludf.DUMMYFUNCTION("""COMPUTED_VALUE"""),"Oferta EaD orientada a territórios, parcerias e mundo do trabalho")</f>
        <v>Oferta EaD orientada a territórios, parcerias e mundo do trabalho</v>
      </c>
      <c r="E14" s="17">
        <f ca="1">COUNTIF('Tabela completa'!$T$2:$T1000,$D14)</f>
        <v>3</v>
      </c>
      <c r="F14" s="17">
        <f ca="1">COUNTIFS('Tabela completa'!$T$2:$T1000,$D14,'Tabela completa'!$L$2:$L1000,"Alto")</f>
        <v>1</v>
      </c>
    </row>
    <row r="15" spans="1:6" ht="28.5">
      <c r="A15" s="41" t="s">
        <v>188</v>
      </c>
      <c r="B15" s="39"/>
      <c r="C15" s="1"/>
      <c r="D15" s="5" t="str">
        <f ca="1">IFERROR(__xludf.DUMMYFUNCTION("""COMPUTED_VALUE"""),"Expansão inclusiva e territorializada da EaD")</f>
        <v>Expansão inclusiva e territorializada da EaD</v>
      </c>
      <c r="E15" s="17">
        <f ca="1">COUNTIF('Tabela completa'!$T$2:$T1000,$D15)</f>
        <v>9</v>
      </c>
      <c r="F15" s="17">
        <f ca="1">COUNTIFS('Tabela completa'!$T$2:$T1000,$D15,'Tabela completa'!$L$2:$L1000,"Alto")</f>
        <v>4</v>
      </c>
    </row>
    <row r="16" spans="1:6" ht="28.5">
      <c r="A16" s="42" t="s">
        <v>189</v>
      </c>
      <c r="B16" s="39"/>
      <c r="C16" s="1"/>
      <c r="D16" s="5" t="str">
        <f ca="1">IFERROR(__xludf.DUMMYFUNCTION("""COMPUTED_VALUE"""),"Qualidade pedagógica, avaliação e atratividade da EaD")</f>
        <v>Qualidade pedagógica, avaliação e atratividade da EaD</v>
      </c>
      <c r="E16" s="17">
        <f ca="1">COUNTIF('Tabela completa'!$T$2:$T1000,$D16)</f>
        <v>9</v>
      </c>
      <c r="F16" s="17">
        <f ca="1">COUNTIFS('Tabela completa'!$T$2:$T1000,$D16,'Tabela completa'!$L$2:$L1000,"Alto")</f>
        <v>4</v>
      </c>
    </row>
    <row r="17" spans="1:6" ht="28.5">
      <c r="A17" s="39"/>
      <c r="B17" s="39"/>
      <c r="C17" s="1"/>
      <c r="D17" s="5" t="str">
        <f ca="1">IFERROR(__xludf.DUMMYFUNCTION("""COMPUTED_VALUE"""),"Permanência, acompanhamento e êxito dos estudantes EaD")</f>
        <v>Permanência, acompanhamento e êxito dos estudantes EaD</v>
      </c>
      <c r="E17" s="17">
        <f ca="1">COUNTIF('Tabela completa'!$T$2:$T1000,$D17)</f>
        <v>8</v>
      </c>
      <c r="F17" s="17">
        <f ca="1">COUNTIFS('Tabela completa'!$T$2:$T1000,$D17,'Tabela completa'!$L$2:$L1000,"Alto")</f>
        <v>4</v>
      </c>
    </row>
    <row r="18" spans="1:6" ht="28.5">
      <c r="A18" s="39"/>
      <c r="B18" s="39"/>
      <c r="C18" s="1"/>
      <c r="D18" s="5" t="str">
        <f ca="1">IFERROR(__xludf.DUMMYFUNCTION("""COMPUTED_VALUE"""),"Formação continuada e capacidade docente para EaD")</f>
        <v>Formação continuada e capacidade docente para EaD</v>
      </c>
      <c r="E18" s="17">
        <f ca="1">COUNTIF('Tabela completa'!$T$2:$T1000,$D18)</f>
        <v>7</v>
      </c>
      <c r="F18" s="17">
        <f ca="1">COUNTIFS('Tabela completa'!$T$2:$T1000,$D18,'Tabela completa'!$L$2:$L1000,"Alto")</f>
        <v>2</v>
      </c>
    </row>
    <row r="19" spans="1:6" ht="28.5">
      <c r="A19" s="39"/>
      <c r="B19" s="39"/>
      <c r="C19" s="1"/>
      <c r="D19" s="5" t="str">
        <f ca="1">IFERROR(__xludf.DUMMYFUNCTION("""COMPUTED_VALUE"""),"Sustentabilidade operacional e capacidade de execução da EaD")</f>
        <v>Sustentabilidade operacional e capacidade de execução da EaD</v>
      </c>
      <c r="E19" s="17">
        <f ca="1">COUNTIF('Tabela completa'!$T$2:$T1000,$D19)</f>
        <v>1</v>
      </c>
      <c r="F19" s="17">
        <f ca="1">COUNTIFS('Tabela completa'!$T$2:$T1000,$D19,'Tabela completa'!$L$2:$L1000,"Alto")</f>
        <v>0</v>
      </c>
    </row>
    <row r="20" spans="1:6" ht="18">
      <c r="A20" s="39"/>
      <c r="B20" s="39"/>
      <c r="C20" s="1"/>
      <c r="D20" s="20" t="s">
        <v>200</v>
      </c>
      <c r="E20" s="20">
        <f t="shared" ref="E20:F20" ca="1" si="0">SUM(E12:E19)</f>
        <v>67</v>
      </c>
      <c r="F20" s="20">
        <f t="shared" ca="1" si="0"/>
        <v>25</v>
      </c>
    </row>
    <row r="21" spans="1:6" ht="14.25">
      <c r="A21" s="39"/>
      <c r="B21" s="39"/>
      <c r="C21" s="1"/>
      <c r="D21" s="1"/>
      <c r="E21" s="1"/>
      <c r="F21" s="1"/>
    </row>
    <row r="22" spans="1:6" ht="14.25">
      <c r="A22" s="39"/>
      <c r="B22" s="39"/>
      <c r="C22" s="1"/>
      <c r="D22" s="1"/>
      <c r="E22" s="1"/>
      <c r="F22" s="1"/>
    </row>
    <row r="23" spans="1:6" ht="50.25" customHeight="1">
      <c r="A23" s="39"/>
      <c r="B23" s="39"/>
      <c r="C23" s="1"/>
      <c r="D23" s="1"/>
      <c r="E23" s="1"/>
      <c r="F23" s="1"/>
    </row>
    <row r="24" spans="1:6" ht="14.25">
      <c r="A24" s="1"/>
      <c r="B24" s="1"/>
      <c r="C24" s="1"/>
      <c r="D24" s="1"/>
      <c r="E24" s="1"/>
      <c r="F24" s="1"/>
    </row>
    <row r="25" spans="1:6" ht="14.25">
      <c r="A25" s="43" t="s">
        <v>208</v>
      </c>
      <c r="B25" s="39"/>
      <c r="C25" s="39"/>
      <c r="D25" s="39"/>
      <c r="E25" s="39"/>
      <c r="F25" s="1"/>
    </row>
    <row r="26" spans="1:6" ht="31.5">
      <c r="A26" s="21" t="s">
        <v>209</v>
      </c>
      <c r="B26" s="21" t="s">
        <v>210</v>
      </c>
      <c r="C26" s="22"/>
      <c r="D26" s="21" t="s">
        <v>211</v>
      </c>
      <c r="E26" s="21" t="s">
        <v>210</v>
      </c>
      <c r="F26" s="1"/>
    </row>
    <row r="27" spans="1:6" ht="28.5">
      <c r="A27" s="23" t="str">
        <f ca="1">IFERROR(__xludf.DUMMYFUNCTION("UNIQUE(FILTER('Tabela completa'!D2:D101, 'Tabela completa'!D2:D101&lt;&gt;""""))"),"Existência de política ou regulamentação para EaD")</f>
        <v>Existência de política ou regulamentação para EaD</v>
      </c>
      <c r="B27" s="24">
        <f ca="1">COUNTIFS('Tabela completa'!$D$2:$D1000,A27,'Tabela completa'!$L$2:$L1000,"Alto")</f>
        <v>1</v>
      </c>
      <c r="C27" s="25"/>
      <c r="D27" s="27" t="str">
        <f ca="1">IFERROR(__xludf.DUMMYFUNCTION("UNIQUE(FILTER('Tabela completa'!F2:F101, 'Tabela completa'!F2:F101&lt;&gt;""""))"),"Dados, transformação digital, IA e inovação educacional")</f>
        <v>Dados, transformação digital, IA e inovação educacional</v>
      </c>
      <c r="E27" s="24">
        <f ca="1">COUNTIFS('Tabela completa'!$F$2:$F1000,D27,'Tabela completa'!$L$2:$L1000,"Alto")</f>
        <v>5</v>
      </c>
      <c r="F27" s="1"/>
    </row>
    <row r="28" spans="1:6" ht="42.75">
      <c r="A28" s="23" t="str">
        <f ca="1">IFERROR(__xludf.DUMMYFUNCTION("""COMPUTED_VALUE"""),"Investimento em infraestrutura tecnológica da EaD")</f>
        <v>Investimento em infraestrutura tecnológica da EaD</v>
      </c>
      <c r="B28" s="24">
        <f ca="1">COUNTIFS('Tabela completa'!$D$2:$D1000,A28,'Tabela completa'!$L$2:$L1000,"Alto")</f>
        <v>3</v>
      </c>
      <c r="C28" s="25"/>
      <c r="D28" s="27" t="str">
        <f ca="1">IFERROR(__xludf.DUMMYFUNCTION("""COMPUTED_VALUE"""),"Articulação com o setor produtivo, arranjos locais e desenvolvimento regional")</f>
        <v>Articulação com o setor produtivo, arranjos locais e desenvolvimento regional</v>
      </c>
      <c r="E28" s="24">
        <f ca="1">COUNTIFS('Tabela completa'!$F$2:$F1000,D28,'Tabela completa'!$L$2:$L1000,"Alto")</f>
        <v>1</v>
      </c>
      <c r="F28" s="1"/>
    </row>
    <row r="29" spans="1:6" ht="42.75">
      <c r="A29" s="23" t="str">
        <f ca="1">IFERROR(__xludf.DUMMYFUNCTION("""COMPUTED_VALUE"""),"Adequação das avaliações à realidade dos cursos")</f>
        <v>Adequação das avaliações à realidade dos cursos</v>
      </c>
      <c r="B29" s="24">
        <f ca="1">COUNTIFS('Tabela completa'!$D$2:$D1000,A29,'Tabela completa'!$L$2:$L1000,"Alto")</f>
        <v>0</v>
      </c>
      <c r="C29" s="25"/>
      <c r="D29" s="27" t="str">
        <f ca="1">IFERROR(__xludf.DUMMYFUNCTION("""COMPUTED_VALUE"""),"Políticas públicas, articulação governamental e fortalecimento da EPT")</f>
        <v>Políticas públicas, articulação governamental e fortalecimento da EPT</v>
      </c>
      <c r="E29" s="24">
        <f ca="1">COUNTIFS('Tabela completa'!$F$2:$F1000,D29,'Tabela completa'!$L$2:$L1000,"Alto")</f>
        <v>2</v>
      </c>
      <c r="F29" s="1"/>
    </row>
    <row r="30" spans="1:6" ht="28.5">
      <c r="A30" s="23" t="str">
        <f ca="1">IFERROR(__xludf.DUMMYFUNCTION("""COMPUTED_VALUE"""),"Estruturação pedagógica e participação docente")</f>
        <v>Estruturação pedagógica e participação docente</v>
      </c>
      <c r="B30" s="24">
        <f ca="1">COUNTIFS('Tabela completa'!$D$2:$D1000,A30,'Tabela completa'!$L$2:$L1000,"Alto")</f>
        <v>5</v>
      </c>
      <c r="C30" s="25"/>
      <c r="D30" s="27" t="str">
        <f ca="1">IFERROR(__xludf.DUMMYFUNCTION("""COMPUTED_VALUE"""),"Ampliação do acesso, inclusão e diversificação da oferta educacional")</f>
        <v>Ampliação do acesso, inclusão e diversificação da oferta educacional</v>
      </c>
      <c r="E30" s="24">
        <f ca="1">COUNTIFS('Tabela completa'!$F$2:$F1000,D30,'Tabela completa'!$L$2:$L1000,"Alto")</f>
        <v>4</v>
      </c>
      <c r="F30" s="1"/>
    </row>
    <row r="31" spans="1:6" ht="28.5">
      <c r="A31" s="35" t="str">
        <f ca="1">IFERROR(__xludf.DUMMYFUNCTION("""COMPUTED_VALUE"""),"Política institucional, governança e regulação da EaD")</f>
        <v>Política institucional, governança e regulação da EaD</v>
      </c>
      <c r="B31" s="24">
        <f ca="1">COUNTIFS('Tabela completa'!$D$2:$D1000,A31,'Tabela completa'!$L$2:$L1000,"Alto")</f>
        <v>3</v>
      </c>
      <c r="C31" s="25"/>
      <c r="D31" s="27" t="str">
        <f ca="1">IFERROR(__xludf.DUMMYFUNCTION("""COMPUTED_VALUE"""),"Governança, gestão por resultados e maturidade institucional")</f>
        <v>Governança, gestão por resultados e maturidade institucional</v>
      </c>
      <c r="E31" s="24">
        <f ca="1">COUNTIFS('Tabela completa'!$F$2:$F1000,D31,'Tabela completa'!$L$2:$L1000,"Alto")</f>
        <v>3</v>
      </c>
      <c r="F31" s="1"/>
    </row>
    <row r="32" spans="1:6" ht="42.75">
      <c r="A32" s="35" t="str">
        <f ca="1">IFERROR(__xludf.DUMMYFUNCTION("""COMPUTED_VALUE"""),"Suporte pedagógico, acompanhamento e permanência estudantil")</f>
        <v>Suporte pedagógico, acompanhamento e permanência estudantil</v>
      </c>
      <c r="B32" s="24">
        <f ca="1">COUNTIFS('Tabela completa'!$D$2:$D1000,A32,'Tabela completa'!$L$2:$L1000,"Alto")</f>
        <v>4</v>
      </c>
      <c r="C32" s="25"/>
      <c r="D32" s="36" t="str">
        <f ca="1">IFERROR(__xludf.DUMMYFUNCTION("""COMPUTED_VALUE"""),"Restrição, instabilidade orçamentária e dependência de fontes extraordinárias")</f>
        <v>Restrição, instabilidade orçamentária e dependência de fontes extraordinárias</v>
      </c>
      <c r="E32" s="24">
        <f ca="1">COUNTIFS('Tabela completa'!$F$2:$F1000,D32,'Tabela completa'!$L$2:$L1000,"Alto")</f>
        <v>1</v>
      </c>
      <c r="F32" s="1"/>
    </row>
    <row r="33" spans="1:6" ht="28.5">
      <c r="A33" s="35" t="str">
        <f ca="1">IFERROR(__xludf.DUMMYFUNCTION("""COMPUTED_VALUE"""),"Oferta EaD insuficiente e desigual entre campi")</f>
        <v>Oferta EaD insuficiente e desigual entre campi</v>
      </c>
      <c r="B33" s="24">
        <f ca="1">COUNTIFS('Tabela completa'!$D$2:$D1000,A33,'Tabela completa'!$L$2:$L1000,"Alto")</f>
        <v>4</v>
      </c>
      <c r="C33" s="25"/>
      <c r="D33" s="36" t="str">
        <f ca="1">IFERROR(__xludf.DUMMYFUNCTION("""COMPUTED_VALUE"""),"Instabilidade político-institucional e fragilidade de articulação estratégica")</f>
        <v>Instabilidade político-institucional e fragilidade de articulação estratégica</v>
      </c>
      <c r="E33" s="24">
        <f ca="1">COUNTIFS('Tabela completa'!$F$2:$F1000,D33,'Tabela completa'!$L$2:$L1000,"Alto")</f>
        <v>1</v>
      </c>
      <c r="F33" s="1"/>
    </row>
    <row r="34" spans="1:6" ht="42.75">
      <c r="A34" s="35" t="str">
        <f ca="1">IFERROR(__xludf.DUMMYFUNCTION("""COMPUTED_VALUE"""),"Infraestrutura tecnológica e produção de conteúdos digitais")</f>
        <v>Infraestrutura tecnológica e produção de conteúdos digitais</v>
      </c>
      <c r="B34" s="24">
        <f ca="1">COUNTIFS('Tabela completa'!$D$2:$D1000,A34,'Tabela completa'!$L$2:$L1000,"Alto")</f>
        <v>3</v>
      </c>
      <c r="C34" s="25"/>
      <c r="D34" s="36" t="str">
        <f ca="1">IFERROR(__xludf.DUMMYFUNCTION("""COMPUTED_VALUE"""),"Vulnerabilidade social, barreiras de acesso e ameaças à permanência discente")</f>
        <v>Vulnerabilidade social, barreiras de acesso e ameaças à permanência discente</v>
      </c>
      <c r="E34" s="24">
        <f ca="1">COUNTIFS('Tabela completa'!$F$2:$F1000,D34,'Tabela completa'!$L$2:$L1000,"Alto")</f>
        <v>2</v>
      </c>
      <c r="F34" s="1"/>
    </row>
    <row r="35" spans="1:6" ht="42.75">
      <c r="A35" s="35" t="str">
        <f ca="1">IFERROR(__xludf.DUMMYFUNCTION("""COMPUTED_VALUE"""),"Capacitação para atuação docente e técnico-pedagógica na EaD")</f>
        <v>Capacitação para atuação docente e técnico-pedagógica na EaD</v>
      </c>
      <c r="B35" s="24">
        <f ca="1">COUNTIFS('Tabela completa'!$D$2:$D1000,A35,'Tabela completa'!$L$2:$L1000,"Alto")</f>
        <v>2</v>
      </c>
      <c r="C35" s="25"/>
      <c r="D35" s="36" t="str">
        <f ca="1">IFERROR(__xludf.DUMMYFUNCTION("""COMPUTED_VALUE"""),"Mudanças socioculturais, baixa atratividade da oferta e fragilidade da imagem institucional")</f>
        <v>Mudanças socioculturais, baixa atratividade da oferta e fragilidade da imagem institucional</v>
      </c>
      <c r="E35" s="24">
        <f ca="1">COUNTIFS('Tabela completa'!$F$2:$F1000,D35,'Tabela completa'!$L$2:$L1000,"Alto")</f>
        <v>6</v>
      </c>
      <c r="F35" s="1"/>
    </row>
    <row r="36" spans="1:6" ht="42.75">
      <c r="B36" s="24"/>
      <c r="C36" s="25"/>
      <c r="D36" s="36" t="str">
        <f ca="1">IFERROR(__xludf.DUMMYFUNCTION("""COMPUTED_VALUE"""),"Provimento de pessoal, carreira pública e distribuição de cargos e funções")</f>
        <v>Provimento de pessoal, carreira pública e distribuição de cargos e funções</v>
      </c>
      <c r="E36" s="24">
        <f ca="1">COUNTIFS('Tabela completa'!$F$2:$F1000,D36,'Tabela completa'!$L$2:$L1000,"Alto")</f>
        <v>0</v>
      </c>
      <c r="F36" s="1"/>
    </row>
    <row r="37" spans="1:6" ht="18">
      <c r="A37" s="20" t="s">
        <v>200</v>
      </c>
      <c r="B37" s="20">
        <f ca="1">SUM(B25:B36)</f>
        <v>25</v>
      </c>
      <c r="C37" s="37"/>
      <c r="D37" s="20" t="s">
        <v>200</v>
      </c>
      <c r="E37" s="20">
        <f ca="1">SUM(E25:E36)</f>
        <v>25</v>
      </c>
      <c r="F37" s="1"/>
    </row>
  </sheetData>
  <mergeCells count="4">
    <mergeCell ref="A1:B1"/>
    <mergeCell ref="A15:B15"/>
    <mergeCell ref="A16:B23"/>
    <mergeCell ref="A25:E25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00"/>
  <sheetViews>
    <sheetView workbookViewId="0">
      <selection sqref="A1:F1"/>
    </sheetView>
  </sheetViews>
  <sheetFormatPr defaultColWidth="12.625" defaultRowHeight="15" customHeight="1"/>
  <cols>
    <col min="1" max="1" width="36" customWidth="1"/>
    <col min="2" max="2" width="95" customWidth="1"/>
    <col min="3" max="6" width="14" customWidth="1"/>
    <col min="7" max="26" width="8.625" customWidth="1"/>
  </cols>
  <sheetData>
    <row r="1" spans="1:6" ht="27.75" customHeight="1">
      <c r="A1" s="44" t="s">
        <v>0</v>
      </c>
      <c r="B1" s="39"/>
      <c r="C1" s="39"/>
      <c r="D1" s="39"/>
      <c r="E1" s="39"/>
      <c r="F1" s="39"/>
    </row>
    <row r="3" spans="1:6" ht="69.75" customHeight="1">
      <c r="A3" s="2" t="s">
        <v>2</v>
      </c>
      <c r="B3" s="5" t="s">
        <v>6</v>
      </c>
    </row>
    <row r="4" spans="1:6" ht="69.75" customHeight="1">
      <c r="A4" s="2" t="s">
        <v>9</v>
      </c>
      <c r="B4" s="5" t="s">
        <v>11</v>
      </c>
    </row>
    <row r="5" spans="1:6" ht="69.75" customHeight="1">
      <c r="A5" s="2" t="s">
        <v>13</v>
      </c>
      <c r="B5" s="5" t="s">
        <v>17</v>
      </c>
    </row>
    <row r="6" spans="1:6" ht="69.75" customHeight="1">
      <c r="A6" s="2" t="s">
        <v>20</v>
      </c>
      <c r="B6" s="5" t="s">
        <v>22</v>
      </c>
    </row>
    <row r="7" spans="1:6" ht="69.75" customHeight="1">
      <c r="A7" s="2" t="s">
        <v>25</v>
      </c>
      <c r="B7" s="5" t="s">
        <v>26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000"/>
  <sheetViews>
    <sheetView workbookViewId="0">
      <selection activeCell="D5" sqref="D5"/>
    </sheetView>
  </sheetViews>
  <sheetFormatPr defaultColWidth="12.625" defaultRowHeight="15" customHeight="1"/>
  <cols>
    <col min="1" max="1" width="22.625" customWidth="1"/>
    <col min="2" max="2" width="45.125" customWidth="1"/>
    <col min="3" max="3" width="13.875" customWidth="1"/>
    <col min="4" max="4" width="100.125" customWidth="1"/>
    <col min="5" max="18" width="8.625" customWidth="1"/>
  </cols>
  <sheetData>
    <row r="1" spans="1:4" ht="37.5" customHeight="1">
      <c r="A1" s="26" t="s">
        <v>213</v>
      </c>
      <c r="B1" s="26" t="s">
        <v>215</v>
      </c>
      <c r="C1" s="26" t="s">
        <v>216</v>
      </c>
      <c r="D1" s="26" t="s">
        <v>217</v>
      </c>
    </row>
    <row r="2" spans="1:4" ht="93.75">
      <c r="A2" s="28" t="s">
        <v>40</v>
      </c>
      <c r="B2" s="30" t="s">
        <v>42</v>
      </c>
      <c r="C2" s="28" t="s">
        <v>49</v>
      </c>
      <c r="D2" s="32" t="s">
        <v>47</v>
      </c>
    </row>
    <row r="3" spans="1:4" ht="75">
      <c r="A3" s="28" t="s">
        <v>61</v>
      </c>
      <c r="B3" s="30" t="s">
        <v>63</v>
      </c>
      <c r="C3" s="28" t="s">
        <v>70</v>
      </c>
      <c r="D3" s="28" t="s">
        <v>68</v>
      </c>
    </row>
    <row r="4" spans="1:4" ht="72">
      <c r="A4" s="28" t="s">
        <v>77</v>
      </c>
      <c r="B4" s="30" t="s">
        <v>79</v>
      </c>
      <c r="C4" s="28" t="s">
        <v>14</v>
      </c>
      <c r="D4" s="28" t="s">
        <v>90</v>
      </c>
    </row>
    <row r="5" spans="1:4" ht="93.75">
      <c r="A5" s="28" t="s">
        <v>91</v>
      </c>
      <c r="B5" s="30" t="s">
        <v>92</v>
      </c>
      <c r="C5" s="28" t="s">
        <v>86</v>
      </c>
      <c r="D5" s="32" t="s">
        <v>99</v>
      </c>
    </row>
    <row r="6" spans="1:4" ht="90">
      <c r="A6" s="28" t="s">
        <v>104</v>
      </c>
      <c r="B6" s="30" t="s">
        <v>105</v>
      </c>
      <c r="C6" s="28" t="s">
        <v>70</v>
      </c>
      <c r="D6" s="32" t="s">
        <v>110</v>
      </c>
    </row>
    <row r="7" spans="1:4" ht="75">
      <c r="A7" s="28" t="s">
        <v>116</v>
      </c>
      <c r="B7" s="30" t="s">
        <v>117</v>
      </c>
      <c r="C7" s="28" t="s">
        <v>49</v>
      </c>
      <c r="D7" s="32" t="s">
        <v>123</v>
      </c>
    </row>
    <row r="8" spans="1:4" ht="93.75">
      <c r="A8" s="28" t="s">
        <v>125</v>
      </c>
      <c r="B8" s="30" t="s">
        <v>126</v>
      </c>
      <c r="C8" s="28" t="s">
        <v>49</v>
      </c>
      <c r="D8" s="28" t="s">
        <v>138</v>
      </c>
    </row>
    <row r="9" spans="1:4" ht="75">
      <c r="A9" s="28" t="s">
        <v>139</v>
      </c>
      <c r="B9" s="30" t="s">
        <v>140</v>
      </c>
      <c r="C9" s="28" t="s">
        <v>111</v>
      </c>
      <c r="D9" s="32" t="s">
        <v>143</v>
      </c>
    </row>
    <row r="10" spans="1:4" ht="14.25">
      <c r="D10" s="34"/>
    </row>
    <row r="11" spans="1:4" ht="14.25">
      <c r="D11" s="34"/>
    </row>
    <row r="12" spans="1:4" ht="14.25">
      <c r="D12" s="34"/>
    </row>
    <row r="13" spans="1:4" ht="14.25">
      <c r="D13" s="34"/>
    </row>
    <row r="14" spans="1:4" ht="14.25">
      <c r="D14" s="34"/>
    </row>
    <row r="15" spans="1:4" ht="14.25">
      <c r="D15" s="34"/>
    </row>
    <row r="16" spans="1:4" ht="14.25">
      <c r="D16" s="34"/>
    </row>
    <row r="17" spans="4:4" ht="14.25">
      <c r="D17" s="34"/>
    </row>
    <row r="18" spans="4:4" ht="14.25">
      <c r="D18" s="34"/>
    </row>
    <row r="19" spans="4:4" ht="14.25">
      <c r="D19" s="34"/>
    </row>
    <row r="20" spans="4:4" ht="14.25">
      <c r="D20" s="34"/>
    </row>
    <row r="21" spans="4:4" ht="15.75" customHeight="1">
      <c r="D21" s="34"/>
    </row>
    <row r="22" spans="4:4" ht="15.75" customHeight="1">
      <c r="D22" s="34"/>
    </row>
    <row r="23" spans="4:4" ht="15.75" customHeight="1">
      <c r="D23" s="34"/>
    </row>
    <row r="24" spans="4:4" ht="15.75" customHeight="1">
      <c r="D24" s="34"/>
    </row>
    <row r="25" spans="4:4" ht="15.75" customHeight="1">
      <c r="D25" s="34"/>
    </row>
    <row r="26" spans="4:4" ht="15.75" customHeight="1">
      <c r="D26" s="34"/>
    </row>
    <row r="27" spans="4:4" ht="15.75" customHeight="1">
      <c r="D27" s="34"/>
    </row>
    <row r="28" spans="4:4" ht="15.75" customHeight="1">
      <c r="D28" s="34"/>
    </row>
    <row r="29" spans="4:4" ht="15.75" customHeight="1">
      <c r="D29" s="34"/>
    </row>
    <row r="30" spans="4:4" ht="15.75" customHeight="1">
      <c r="D30" s="34"/>
    </row>
    <row r="31" spans="4:4" ht="15.75" customHeight="1">
      <c r="D31" s="34"/>
    </row>
    <row r="32" spans="4:4" ht="15.75" customHeight="1">
      <c r="D32" s="34"/>
    </row>
    <row r="33" spans="4:4" ht="15.75" customHeight="1">
      <c r="D33" s="34"/>
    </row>
    <row r="34" spans="4:4" ht="15.75" customHeight="1">
      <c r="D34" s="34"/>
    </row>
    <row r="35" spans="4:4" ht="15.75" customHeight="1">
      <c r="D35" s="34"/>
    </row>
    <row r="36" spans="4:4" ht="15.75" customHeight="1">
      <c r="D36" s="34"/>
    </row>
    <row r="37" spans="4:4" ht="15.75" customHeight="1">
      <c r="D37" s="34"/>
    </row>
    <row r="38" spans="4:4" ht="15.75" customHeight="1">
      <c r="D38" s="34"/>
    </row>
    <row r="39" spans="4:4" ht="15.75" customHeight="1">
      <c r="D39" s="34"/>
    </row>
    <row r="40" spans="4:4" ht="15.75" customHeight="1">
      <c r="D40" s="34"/>
    </row>
    <row r="41" spans="4:4" ht="15.75" customHeight="1">
      <c r="D41" s="34"/>
    </row>
    <row r="42" spans="4:4" ht="15.75" customHeight="1">
      <c r="D42" s="34"/>
    </row>
    <row r="43" spans="4:4" ht="15.75" customHeight="1">
      <c r="D43" s="34"/>
    </row>
    <row r="44" spans="4:4" ht="15.75" customHeight="1">
      <c r="D44" s="34"/>
    </row>
    <row r="45" spans="4:4" ht="15.75" customHeight="1">
      <c r="D45" s="34"/>
    </row>
    <row r="46" spans="4:4" ht="15.75" customHeight="1">
      <c r="D46" s="34"/>
    </row>
    <row r="47" spans="4:4" ht="15.75" customHeight="1">
      <c r="D47" s="34"/>
    </row>
    <row r="48" spans="4:4" ht="15.75" customHeight="1">
      <c r="D48" s="34"/>
    </row>
    <row r="49" spans="4:4" ht="15.75" customHeight="1">
      <c r="D49" s="34"/>
    </row>
    <row r="50" spans="4:4" ht="15.75" customHeight="1">
      <c r="D50" s="34"/>
    </row>
    <row r="51" spans="4:4" ht="15.75" customHeight="1">
      <c r="D51" s="34"/>
    </row>
    <row r="52" spans="4:4" ht="15.75" customHeight="1">
      <c r="D52" s="34"/>
    </row>
    <row r="53" spans="4:4" ht="15.75" customHeight="1">
      <c r="D53" s="34"/>
    </row>
    <row r="54" spans="4:4" ht="15.75" customHeight="1">
      <c r="D54" s="34"/>
    </row>
    <row r="55" spans="4:4" ht="15.75" customHeight="1">
      <c r="D55" s="34"/>
    </row>
    <row r="56" spans="4:4" ht="15.75" customHeight="1">
      <c r="D56" s="34"/>
    </row>
    <row r="57" spans="4:4" ht="15.75" customHeight="1">
      <c r="D57" s="34"/>
    </row>
    <row r="58" spans="4:4" ht="15.75" customHeight="1">
      <c r="D58" s="34"/>
    </row>
    <row r="59" spans="4:4" ht="15.75" customHeight="1">
      <c r="D59" s="34"/>
    </row>
    <row r="60" spans="4:4" ht="15.75" customHeight="1">
      <c r="D60" s="34"/>
    </row>
    <row r="61" spans="4:4" ht="15.75" customHeight="1">
      <c r="D61" s="34"/>
    </row>
    <row r="62" spans="4:4" ht="15.75" customHeight="1">
      <c r="D62" s="34"/>
    </row>
    <row r="63" spans="4:4" ht="15.75" customHeight="1">
      <c r="D63" s="34"/>
    </row>
    <row r="64" spans="4:4" ht="15.75" customHeight="1">
      <c r="D64" s="34"/>
    </row>
    <row r="65" spans="4:4" ht="15.75" customHeight="1">
      <c r="D65" s="34"/>
    </row>
    <row r="66" spans="4:4" ht="15.75" customHeight="1">
      <c r="D66" s="34"/>
    </row>
    <row r="67" spans="4:4" ht="15.75" customHeight="1">
      <c r="D67" s="34"/>
    </row>
    <row r="68" spans="4:4" ht="15.75" customHeight="1">
      <c r="D68" s="34"/>
    </row>
    <row r="69" spans="4:4" ht="15.75" customHeight="1">
      <c r="D69" s="34"/>
    </row>
    <row r="70" spans="4:4" ht="15.75" customHeight="1">
      <c r="D70" s="34"/>
    </row>
    <row r="71" spans="4:4" ht="15.75" customHeight="1">
      <c r="D71" s="34"/>
    </row>
    <row r="72" spans="4:4" ht="15.75" customHeight="1">
      <c r="D72" s="34"/>
    </row>
    <row r="73" spans="4:4" ht="15.75" customHeight="1">
      <c r="D73" s="34"/>
    </row>
    <row r="74" spans="4:4" ht="15.75" customHeight="1">
      <c r="D74" s="34"/>
    </row>
    <row r="75" spans="4:4" ht="15.75" customHeight="1">
      <c r="D75" s="34"/>
    </row>
    <row r="76" spans="4:4" ht="15.75" customHeight="1">
      <c r="D76" s="34"/>
    </row>
    <row r="77" spans="4:4" ht="15.75" customHeight="1">
      <c r="D77" s="34"/>
    </row>
    <row r="78" spans="4:4" ht="15.75" customHeight="1">
      <c r="D78" s="34"/>
    </row>
    <row r="79" spans="4:4" ht="15.75" customHeight="1">
      <c r="D79" s="34"/>
    </row>
    <row r="80" spans="4:4" ht="15.75" customHeight="1">
      <c r="D80" s="34"/>
    </row>
    <row r="81" spans="4:4" ht="15.75" customHeight="1">
      <c r="D81" s="34"/>
    </row>
    <row r="82" spans="4:4" ht="15.75" customHeight="1">
      <c r="D82" s="34"/>
    </row>
    <row r="83" spans="4:4" ht="15.75" customHeight="1">
      <c r="D83" s="34"/>
    </row>
    <row r="84" spans="4:4" ht="15.75" customHeight="1">
      <c r="D84" s="34"/>
    </row>
    <row r="85" spans="4:4" ht="15.75" customHeight="1">
      <c r="D85" s="34"/>
    </row>
    <row r="86" spans="4:4" ht="15.75" customHeight="1">
      <c r="D86" s="34"/>
    </row>
    <row r="87" spans="4:4" ht="15.75" customHeight="1">
      <c r="D87" s="34"/>
    </row>
    <row r="88" spans="4:4" ht="15.75" customHeight="1">
      <c r="D88" s="34"/>
    </row>
    <row r="89" spans="4:4" ht="15.75" customHeight="1">
      <c r="D89" s="34"/>
    </row>
    <row r="90" spans="4:4" ht="15.75" customHeight="1">
      <c r="D90" s="34"/>
    </row>
    <row r="91" spans="4:4" ht="15.75" customHeight="1">
      <c r="D91" s="34"/>
    </row>
    <row r="92" spans="4:4" ht="15.75" customHeight="1">
      <c r="D92" s="34"/>
    </row>
    <row r="93" spans="4:4" ht="15.75" customHeight="1">
      <c r="D93" s="34"/>
    </row>
    <row r="94" spans="4:4" ht="15.75" customHeight="1">
      <c r="D94" s="34"/>
    </row>
    <row r="95" spans="4:4" ht="15.75" customHeight="1">
      <c r="D95" s="34"/>
    </row>
    <row r="96" spans="4:4" ht="15.75" customHeight="1">
      <c r="D96" s="34"/>
    </row>
    <row r="97" spans="4:4" ht="15.75" customHeight="1">
      <c r="D97" s="34"/>
    </row>
    <row r="98" spans="4:4" ht="15.75" customHeight="1">
      <c r="D98" s="34"/>
    </row>
    <row r="99" spans="4:4" ht="15.75" customHeight="1">
      <c r="D99" s="34"/>
    </row>
    <row r="100" spans="4:4" ht="15.75" customHeight="1">
      <c r="D100" s="34"/>
    </row>
    <row r="101" spans="4:4" ht="15.75" customHeight="1">
      <c r="D101" s="34"/>
    </row>
    <row r="102" spans="4:4" ht="15.75" customHeight="1">
      <c r="D102" s="34"/>
    </row>
    <row r="103" spans="4:4" ht="15.75" customHeight="1">
      <c r="D103" s="34"/>
    </row>
    <row r="104" spans="4:4" ht="15.75" customHeight="1">
      <c r="D104" s="34"/>
    </row>
    <row r="105" spans="4:4" ht="15.75" customHeight="1">
      <c r="D105" s="34"/>
    </row>
    <row r="106" spans="4:4" ht="15.75" customHeight="1">
      <c r="D106" s="34"/>
    </row>
    <row r="107" spans="4:4" ht="15.75" customHeight="1">
      <c r="D107" s="34"/>
    </row>
    <row r="108" spans="4:4" ht="15.75" customHeight="1">
      <c r="D108" s="34"/>
    </row>
    <row r="109" spans="4:4" ht="15.75" customHeight="1">
      <c r="D109" s="34"/>
    </row>
    <row r="110" spans="4:4" ht="15.75" customHeight="1">
      <c r="D110" s="34"/>
    </row>
    <row r="111" spans="4:4" ht="15.75" customHeight="1">
      <c r="D111" s="34"/>
    </row>
    <row r="112" spans="4:4" ht="15.75" customHeight="1">
      <c r="D112" s="34"/>
    </row>
    <row r="113" spans="4:4" ht="15.75" customHeight="1">
      <c r="D113" s="34"/>
    </row>
    <row r="114" spans="4:4" ht="15.75" customHeight="1">
      <c r="D114" s="34"/>
    </row>
    <row r="115" spans="4:4" ht="15.75" customHeight="1">
      <c r="D115" s="34"/>
    </row>
    <row r="116" spans="4:4" ht="15.75" customHeight="1">
      <c r="D116" s="34"/>
    </row>
    <row r="117" spans="4:4" ht="15.75" customHeight="1">
      <c r="D117" s="34"/>
    </row>
    <row r="118" spans="4:4" ht="15.75" customHeight="1">
      <c r="D118" s="34"/>
    </row>
    <row r="119" spans="4:4" ht="15.75" customHeight="1">
      <c r="D119" s="34"/>
    </row>
    <row r="120" spans="4:4" ht="15.75" customHeight="1">
      <c r="D120" s="34"/>
    </row>
    <row r="121" spans="4:4" ht="15.75" customHeight="1">
      <c r="D121" s="34"/>
    </row>
    <row r="122" spans="4:4" ht="15.75" customHeight="1">
      <c r="D122" s="34"/>
    </row>
    <row r="123" spans="4:4" ht="15.75" customHeight="1">
      <c r="D123" s="34"/>
    </row>
    <row r="124" spans="4:4" ht="15.75" customHeight="1">
      <c r="D124" s="34"/>
    </row>
    <row r="125" spans="4:4" ht="15.75" customHeight="1">
      <c r="D125" s="34"/>
    </row>
    <row r="126" spans="4:4" ht="15.75" customHeight="1">
      <c r="D126" s="34"/>
    </row>
    <row r="127" spans="4:4" ht="15.75" customHeight="1">
      <c r="D127" s="34"/>
    </row>
    <row r="128" spans="4:4" ht="15.75" customHeight="1">
      <c r="D128" s="34"/>
    </row>
    <row r="129" spans="4:4" ht="15.75" customHeight="1">
      <c r="D129" s="34"/>
    </row>
    <row r="130" spans="4:4" ht="15.75" customHeight="1">
      <c r="D130" s="34"/>
    </row>
    <row r="131" spans="4:4" ht="15.75" customHeight="1">
      <c r="D131" s="34"/>
    </row>
    <row r="132" spans="4:4" ht="15.75" customHeight="1">
      <c r="D132" s="34"/>
    </row>
    <row r="133" spans="4:4" ht="15.75" customHeight="1">
      <c r="D133" s="34"/>
    </row>
    <row r="134" spans="4:4" ht="15.75" customHeight="1">
      <c r="D134" s="34"/>
    </row>
    <row r="135" spans="4:4" ht="15.75" customHeight="1">
      <c r="D135" s="34"/>
    </row>
    <row r="136" spans="4:4" ht="15.75" customHeight="1">
      <c r="D136" s="34"/>
    </row>
    <row r="137" spans="4:4" ht="15.75" customHeight="1">
      <c r="D137" s="34"/>
    </row>
    <row r="138" spans="4:4" ht="15.75" customHeight="1">
      <c r="D138" s="34"/>
    </row>
    <row r="139" spans="4:4" ht="15.75" customHeight="1">
      <c r="D139" s="34"/>
    </row>
    <row r="140" spans="4:4" ht="15.75" customHeight="1">
      <c r="D140" s="34"/>
    </row>
    <row r="141" spans="4:4" ht="15.75" customHeight="1">
      <c r="D141" s="34"/>
    </row>
    <row r="142" spans="4:4" ht="15.75" customHeight="1">
      <c r="D142" s="34"/>
    </row>
    <row r="143" spans="4:4" ht="15.75" customHeight="1">
      <c r="D143" s="34"/>
    </row>
    <row r="144" spans="4:4" ht="15.75" customHeight="1">
      <c r="D144" s="34"/>
    </row>
    <row r="145" spans="4:4" ht="15.75" customHeight="1">
      <c r="D145" s="34"/>
    </row>
    <row r="146" spans="4:4" ht="15.75" customHeight="1">
      <c r="D146" s="34"/>
    </row>
    <row r="147" spans="4:4" ht="15.75" customHeight="1">
      <c r="D147" s="34"/>
    </row>
    <row r="148" spans="4:4" ht="15.75" customHeight="1">
      <c r="D148" s="34"/>
    </row>
    <row r="149" spans="4:4" ht="15.75" customHeight="1">
      <c r="D149" s="34"/>
    </row>
    <row r="150" spans="4:4" ht="15.75" customHeight="1">
      <c r="D150" s="34"/>
    </row>
    <row r="151" spans="4:4" ht="15.75" customHeight="1">
      <c r="D151" s="34"/>
    </row>
    <row r="152" spans="4:4" ht="15.75" customHeight="1">
      <c r="D152" s="34"/>
    </row>
    <row r="153" spans="4:4" ht="15.75" customHeight="1">
      <c r="D153" s="34"/>
    </row>
    <row r="154" spans="4:4" ht="15.75" customHeight="1">
      <c r="D154" s="34"/>
    </row>
    <row r="155" spans="4:4" ht="15.75" customHeight="1">
      <c r="D155" s="34"/>
    </row>
    <row r="156" spans="4:4" ht="15.75" customHeight="1">
      <c r="D156" s="34"/>
    </row>
    <row r="157" spans="4:4" ht="15.75" customHeight="1">
      <c r="D157" s="34"/>
    </row>
    <row r="158" spans="4:4" ht="15.75" customHeight="1">
      <c r="D158" s="34"/>
    </row>
    <row r="159" spans="4:4" ht="15.75" customHeight="1">
      <c r="D159" s="34"/>
    </row>
    <row r="160" spans="4:4" ht="15.75" customHeight="1">
      <c r="D160" s="34"/>
    </row>
    <row r="161" spans="4:4" ht="15.75" customHeight="1">
      <c r="D161" s="34"/>
    </row>
    <row r="162" spans="4:4" ht="15.75" customHeight="1">
      <c r="D162" s="34"/>
    </row>
    <row r="163" spans="4:4" ht="15.75" customHeight="1">
      <c r="D163" s="34"/>
    </row>
    <row r="164" spans="4:4" ht="15.75" customHeight="1">
      <c r="D164" s="34"/>
    </row>
    <row r="165" spans="4:4" ht="15.75" customHeight="1">
      <c r="D165" s="34"/>
    </row>
    <row r="166" spans="4:4" ht="15.75" customHeight="1">
      <c r="D166" s="34"/>
    </row>
    <row r="167" spans="4:4" ht="15.75" customHeight="1">
      <c r="D167" s="34"/>
    </row>
    <row r="168" spans="4:4" ht="15.75" customHeight="1">
      <c r="D168" s="34"/>
    </row>
    <row r="169" spans="4:4" ht="15.75" customHeight="1">
      <c r="D169" s="34"/>
    </row>
    <row r="170" spans="4:4" ht="15.75" customHeight="1">
      <c r="D170" s="34"/>
    </row>
    <row r="171" spans="4:4" ht="15.75" customHeight="1">
      <c r="D171" s="34"/>
    </row>
    <row r="172" spans="4:4" ht="15.75" customHeight="1">
      <c r="D172" s="34"/>
    </row>
    <row r="173" spans="4:4" ht="15.75" customHeight="1">
      <c r="D173" s="34"/>
    </row>
    <row r="174" spans="4:4" ht="15.75" customHeight="1">
      <c r="D174" s="34"/>
    </row>
    <row r="175" spans="4:4" ht="15.75" customHeight="1">
      <c r="D175" s="34"/>
    </row>
    <row r="176" spans="4:4" ht="15.75" customHeight="1">
      <c r="D176" s="34"/>
    </row>
    <row r="177" spans="4:4" ht="15.75" customHeight="1">
      <c r="D177" s="34"/>
    </row>
    <row r="178" spans="4:4" ht="15.75" customHeight="1">
      <c r="D178" s="34"/>
    </row>
    <row r="179" spans="4:4" ht="15.75" customHeight="1">
      <c r="D179" s="34"/>
    </row>
    <row r="180" spans="4:4" ht="15.75" customHeight="1">
      <c r="D180" s="34"/>
    </row>
    <row r="181" spans="4:4" ht="15.75" customHeight="1">
      <c r="D181" s="34"/>
    </row>
    <row r="182" spans="4:4" ht="15.75" customHeight="1">
      <c r="D182" s="34"/>
    </row>
    <row r="183" spans="4:4" ht="15.75" customHeight="1">
      <c r="D183" s="34"/>
    </row>
    <row r="184" spans="4:4" ht="15.75" customHeight="1">
      <c r="D184" s="34"/>
    </row>
    <row r="185" spans="4:4" ht="15.75" customHeight="1">
      <c r="D185" s="34"/>
    </row>
    <row r="186" spans="4:4" ht="15.75" customHeight="1">
      <c r="D186" s="34"/>
    </row>
    <row r="187" spans="4:4" ht="15.75" customHeight="1">
      <c r="D187" s="34"/>
    </row>
    <row r="188" spans="4:4" ht="15.75" customHeight="1">
      <c r="D188" s="34"/>
    </row>
    <row r="189" spans="4:4" ht="15.75" customHeight="1">
      <c r="D189" s="34"/>
    </row>
    <row r="190" spans="4:4" ht="15.75" customHeight="1">
      <c r="D190" s="34"/>
    </row>
    <row r="191" spans="4:4" ht="15.75" customHeight="1">
      <c r="D191" s="34"/>
    </row>
    <row r="192" spans="4:4" ht="15.75" customHeight="1">
      <c r="D192" s="34"/>
    </row>
    <row r="193" spans="4:4" ht="15.75" customHeight="1">
      <c r="D193" s="34"/>
    </row>
    <row r="194" spans="4:4" ht="15.75" customHeight="1">
      <c r="D194" s="34"/>
    </row>
    <row r="195" spans="4:4" ht="15.75" customHeight="1">
      <c r="D195" s="34"/>
    </row>
    <row r="196" spans="4:4" ht="15.75" customHeight="1">
      <c r="D196" s="34"/>
    </row>
    <row r="197" spans="4:4" ht="15.75" customHeight="1">
      <c r="D197" s="34"/>
    </row>
    <row r="198" spans="4:4" ht="15.75" customHeight="1">
      <c r="D198" s="34"/>
    </row>
    <row r="199" spans="4:4" ht="15.75" customHeight="1">
      <c r="D199" s="34"/>
    </row>
    <row r="200" spans="4:4" ht="15.75" customHeight="1">
      <c r="D200" s="34"/>
    </row>
    <row r="201" spans="4:4" ht="15.75" customHeight="1">
      <c r="D201" s="34"/>
    </row>
    <row r="202" spans="4:4" ht="15.75" customHeight="1">
      <c r="D202" s="34"/>
    </row>
    <row r="203" spans="4:4" ht="15.75" customHeight="1">
      <c r="D203" s="34"/>
    </row>
    <row r="204" spans="4:4" ht="15.75" customHeight="1">
      <c r="D204" s="34"/>
    </row>
    <row r="205" spans="4:4" ht="15.75" customHeight="1">
      <c r="D205" s="34"/>
    </row>
    <row r="206" spans="4:4" ht="15.75" customHeight="1">
      <c r="D206" s="34"/>
    </row>
    <row r="207" spans="4:4" ht="15.75" customHeight="1">
      <c r="D207" s="34"/>
    </row>
    <row r="208" spans="4:4" ht="15.75" customHeight="1">
      <c r="D208" s="34"/>
    </row>
    <row r="209" spans="4:4" ht="15.75" customHeight="1">
      <c r="D209" s="34"/>
    </row>
    <row r="210" spans="4:4" ht="15.75" customHeight="1">
      <c r="D210" s="34"/>
    </row>
    <row r="211" spans="4:4" ht="15.75" customHeight="1">
      <c r="D211" s="34"/>
    </row>
    <row r="212" spans="4:4" ht="15.75" customHeight="1">
      <c r="D212" s="34"/>
    </row>
    <row r="213" spans="4:4" ht="15.75" customHeight="1">
      <c r="D213" s="34"/>
    </row>
    <row r="214" spans="4:4" ht="15.75" customHeight="1">
      <c r="D214" s="34"/>
    </row>
    <row r="215" spans="4:4" ht="15.75" customHeight="1">
      <c r="D215" s="34"/>
    </row>
    <row r="216" spans="4:4" ht="15.75" customHeight="1">
      <c r="D216" s="34"/>
    </row>
    <row r="217" spans="4:4" ht="15.75" customHeight="1">
      <c r="D217" s="34"/>
    </row>
    <row r="218" spans="4:4" ht="15.75" customHeight="1">
      <c r="D218" s="34"/>
    </row>
    <row r="219" spans="4:4" ht="15.75" customHeight="1">
      <c r="D219" s="34"/>
    </row>
    <row r="220" spans="4:4" ht="15.75" customHeight="1">
      <c r="D220" s="34"/>
    </row>
    <row r="221" spans="4:4" ht="15.75" customHeight="1">
      <c r="D221" s="34"/>
    </row>
    <row r="222" spans="4:4" ht="15.75" customHeight="1">
      <c r="D222" s="34"/>
    </row>
    <row r="223" spans="4:4" ht="15.75" customHeight="1">
      <c r="D223" s="34"/>
    </row>
    <row r="224" spans="4:4" ht="15.75" customHeight="1">
      <c r="D224" s="34"/>
    </row>
    <row r="225" spans="4:4" ht="15.75" customHeight="1">
      <c r="D225" s="34"/>
    </row>
    <row r="226" spans="4:4" ht="15.75" customHeight="1">
      <c r="D226" s="34"/>
    </row>
    <row r="227" spans="4:4" ht="15.75" customHeight="1">
      <c r="D227" s="34"/>
    </row>
    <row r="228" spans="4:4" ht="15.75" customHeight="1">
      <c r="D228" s="34"/>
    </row>
    <row r="229" spans="4:4" ht="15.75" customHeight="1">
      <c r="D229" s="34"/>
    </row>
    <row r="230" spans="4:4" ht="15.75" customHeight="1">
      <c r="D230" s="34"/>
    </row>
    <row r="231" spans="4:4" ht="15.75" customHeight="1">
      <c r="D231" s="34"/>
    </row>
    <row r="232" spans="4:4" ht="15.75" customHeight="1">
      <c r="D232" s="34"/>
    </row>
    <row r="233" spans="4:4" ht="15.75" customHeight="1">
      <c r="D233" s="34"/>
    </row>
    <row r="234" spans="4:4" ht="15.75" customHeight="1">
      <c r="D234" s="34"/>
    </row>
    <row r="235" spans="4:4" ht="15.75" customHeight="1">
      <c r="D235" s="34"/>
    </row>
    <row r="236" spans="4:4" ht="15.75" customHeight="1">
      <c r="D236" s="34"/>
    </row>
    <row r="237" spans="4:4" ht="15.75" customHeight="1">
      <c r="D237" s="34"/>
    </row>
    <row r="238" spans="4:4" ht="15.75" customHeight="1">
      <c r="D238" s="34"/>
    </row>
    <row r="239" spans="4:4" ht="15.75" customHeight="1">
      <c r="D239" s="34"/>
    </row>
    <row r="240" spans="4:4" ht="15.75" customHeight="1">
      <c r="D240" s="34"/>
    </row>
    <row r="241" spans="4:4" ht="15.75" customHeight="1">
      <c r="D241" s="34"/>
    </row>
    <row r="242" spans="4:4" ht="15.75" customHeight="1">
      <c r="D242" s="34"/>
    </row>
    <row r="243" spans="4:4" ht="15.75" customHeight="1">
      <c r="D243" s="34"/>
    </row>
    <row r="244" spans="4:4" ht="15.75" customHeight="1">
      <c r="D244" s="34"/>
    </row>
    <row r="245" spans="4:4" ht="15.75" customHeight="1">
      <c r="D245" s="34"/>
    </row>
    <row r="246" spans="4:4" ht="15.75" customHeight="1">
      <c r="D246" s="34"/>
    </row>
    <row r="247" spans="4:4" ht="15.75" customHeight="1">
      <c r="D247" s="34"/>
    </row>
    <row r="248" spans="4:4" ht="15.75" customHeight="1">
      <c r="D248" s="34"/>
    </row>
    <row r="249" spans="4:4" ht="15.75" customHeight="1">
      <c r="D249" s="34"/>
    </row>
    <row r="250" spans="4:4" ht="15.75" customHeight="1">
      <c r="D250" s="34"/>
    </row>
    <row r="251" spans="4:4" ht="15.75" customHeight="1">
      <c r="D251" s="34"/>
    </row>
    <row r="252" spans="4:4" ht="15.75" customHeight="1">
      <c r="D252" s="34"/>
    </row>
    <row r="253" spans="4:4" ht="15.75" customHeight="1">
      <c r="D253" s="34"/>
    </row>
    <row r="254" spans="4:4" ht="15.75" customHeight="1">
      <c r="D254" s="34"/>
    </row>
    <row r="255" spans="4:4" ht="15.75" customHeight="1">
      <c r="D255" s="34"/>
    </row>
    <row r="256" spans="4:4" ht="15.75" customHeight="1">
      <c r="D256" s="34"/>
    </row>
    <row r="257" spans="4:4" ht="15.75" customHeight="1">
      <c r="D257" s="34"/>
    </row>
    <row r="258" spans="4:4" ht="15.75" customHeight="1">
      <c r="D258" s="34"/>
    </row>
    <row r="259" spans="4:4" ht="15.75" customHeight="1">
      <c r="D259" s="34"/>
    </row>
    <row r="260" spans="4:4" ht="15.75" customHeight="1">
      <c r="D260" s="34"/>
    </row>
    <row r="261" spans="4:4" ht="15.75" customHeight="1">
      <c r="D261" s="34"/>
    </row>
    <row r="262" spans="4:4" ht="15.75" customHeight="1">
      <c r="D262" s="34"/>
    </row>
    <row r="263" spans="4:4" ht="15.75" customHeight="1">
      <c r="D263" s="34"/>
    </row>
    <row r="264" spans="4:4" ht="15.75" customHeight="1">
      <c r="D264" s="34"/>
    </row>
    <row r="265" spans="4:4" ht="15.75" customHeight="1">
      <c r="D265" s="34"/>
    </row>
    <row r="266" spans="4:4" ht="15.75" customHeight="1">
      <c r="D266" s="34"/>
    </row>
    <row r="267" spans="4:4" ht="15.75" customHeight="1">
      <c r="D267" s="34"/>
    </row>
    <row r="268" spans="4:4" ht="15.75" customHeight="1">
      <c r="D268" s="34"/>
    </row>
    <row r="269" spans="4:4" ht="15.75" customHeight="1">
      <c r="D269" s="34"/>
    </row>
    <row r="270" spans="4:4" ht="15.75" customHeight="1">
      <c r="D270" s="34"/>
    </row>
    <row r="271" spans="4:4" ht="15.75" customHeight="1">
      <c r="D271" s="34"/>
    </row>
    <row r="272" spans="4:4" ht="15.75" customHeight="1">
      <c r="D272" s="34"/>
    </row>
    <row r="273" spans="4:4" ht="15.75" customHeight="1">
      <c r="D273" s="34"/>
    </row>
    <row r="274" spans="4:4" ht="15.75" customHeight="1">
      <c r="D274" s="34"/>
    </row>
    <row r="275" spans="4:4" ht="15.75" customHeight="1">
      <c r="D275" s="34"/>
    </row>
    <row r="276" spans="4:4" ht="15.75" customHeight="1">
      <c r="D276" s="34"/>
    </row>
    <row r="277" spans="4:4" ht="15.75" customHeight="1">
      <c r="D277" s="34"/>
    </row>
    <row r="278" spans="4:4" ht="15.75" customHeight="1">
      <c r="D278" s="34"/>
    </row>
    <row r="279" spans="4:4" ht="15.75" customHeight="1">
      <c r="D279" s="34"/>
    </row>
    <row r="280" spans="4:4" ht="15.75" customHeight="1">
      <c r="D280" s="34"/>
    </row>
    <row r="281" spans="4:4" ht="15.75" customHeight="1">
      <c r="D281" s="34"/>
    </row>
    <row r="282" spans="4:4" ht="15.75" customHeight="1">
      <c r="D282" s="34"/>
    </row>
    <row r="283" spans="4:4" ht="15.75" customHeight="1">
      <c r="D283" s="34"/>
    </row>
    <row r="284" spans="4:4" ht="15.75" customHeight="1">
      <c r="D284" s="34"/>
    </row>
    <row r="285" spans="4:4" ht="15.75" customHeight="1">
      <c r="D285" s="34"/>
    </row>
    <row r="286" spans="4:4" ht="15.75" customHeight="1">
      <c r="D286" s="34"/>
    </row>
    <row r="287" spans="4:4" ht="15.75" customHeight="1">
      <c r="D287" s="34"/>
    </row>
    <row r="288" spans="4:4" ht="15.75" customHeight="1">
      <c r="D288" s="34"/>
    </row>
    <row r="289" spans="4:4" ht="15.75" customHeight="1">
      <c r="D289" s="34"/>
    </row>
    <row r="290" spans="4:4" ht="15.75" customHeight="1">
      <c r="D290" s="34"/>
    </row>
    <row r="291" spans="4:4" ht="15.75" customHeight="1">
      <c r="D291" s="34"/>
    </row>
    <row r="292" spans="4:4" ht="15.75" customHeight="1">
      <c r="D292" s="34"/>
    </row>
    <row r="293" spans="4:4" ht="15.75" customHeight="1">
      <c r="D293" s="34"/>
    </row>
    <row r="294" spans="4:4" ht="15.75" customHeight="1">
      <c r="D294" s="34"/>
    </row>
    <row r="295" spans="4:4" ht="15.75" customHeight="1">
      <c r="D295" s="34"/>
    </row>
    <row r="296" spans="4:4" ht="15.75" customHeight="1">
      <c r="D296" s="34"/>
    </row>
    <row r="297" spans="4:4" ht="15.75" customHeight="1">
      <c r="D297" s="34"/>
    </row>
    <row r="298" spans="4:4" ht="15.75" customHeight="1">
      <c r="D298" s="34"/>
    </row>
    <row r="299" spans="4:4" ht="15.75" customHeight="1">
      <c r="D299" s="34"/>
    </row>
    <row r="300" spans="4:4" ht="15.75" customHeight="1">
      <c r="D300" s="34"/>
    </row>
    <row r="301" spans="4:4" ht="15.75" customHeight="1">
      <c r="D301" s="34"/>
    </row>
    <row r="302" spans="4:4" ht="15.75" customHeight="1">
      <c r="D302" s="34"/>
    </row>
    <row r="303" spans="4:4" ht="15.75" customHeight="1">
      <c r="D303" s="34"/>
    </row>
    <row r="304" spans="4:4" ht="15.75" customHeight="1">
      <c r="D304" s="34"/>
    </row>
    <row r="305" spans="4:4" ht="15.75" customHeight="1">
      <c r="D305" s="34"/>
    </row>
    <row r="306" spans="4:4" ht="15.75" customHeight="1">
      <c r="D306" s="34"/>
    </row>
    <row r="307" spans="4:4" ht="15.75" customHeight="1">
      <c r="D307" s="34"/>
    </row>
    <row r="308" spans="4:4" ht="15.75" customHeight="1">
      <c r="D308" s="34"/>
    </row>
    <row r="309" spans="4:4" ht="15.75" customHeight="1">
      <c r="D309" s="34"/>
    </row>
    <row r="310" spans="4:4" ht="15.75" customHeight="1">
      <c r="D310" s="34"/>
    </row>
    <row r="311" spans="4:4" ht="15.75" customHeight="1">
      <c r="D311" s="34"/>
    </row>
    <row r="312" spans="4:4" ht="15.75" customHeight="1">
      <c r="D312" s="34"/>
    </row>
    <row r="313" spans="4:4" ht="15.75" customHeight="1">
      <c r="D313" s="34"/>
    </row>
    <row r="314" spans="4:4" ht="15.75" customHeight="1">
      <c r="D314" s="34"/>
    </row>
    <row r="315" spans="4:4" ht="15.75" customHeight="1">
      <c r="D315" s="34"/>
    </row>
    <row r="316" spans="4:4" ht="15.75" customHeight="1">
      <c r="D316" s="34"/>
    </row>
    <row r="317" spans="4:4" ht="15.75" customHeight="1">
      <c r="D317" s="34"/>
    </row>
    <row r="318" spans="4:4" ht="15.75" customHeight="1">
      <c r="D318" s="34"/>
    </row>
    <row r="319" spans="4:4" ht="15.75" customHeight="1">
      <c r="D319" s="34"/>
    </row>
    <row r="320" spans="4:4" ht="15.75" customHeight="1">
      <c r="D320" s="34"/>
    </row>
    <row r="321" spans="4:4" ht="15.75" customHeight="1">
      <c r="D321" s="34"/>
    </row>
    <row r="322" spans="4:4" ht="15.75" customHeight="1">
      <c r="D322" s="34"/>
    </row>
    <row r="323" spans="4:4" ht="15.75" customHeight="1">
      <c r="D323" s="34"/>
    </row>
    <row r="324" spans="4:4" ht="15.75" customHeight="1">
      <c r="D324" s="34"/>
    </row>
    <row r="325" spans="4:4" ht="15.75" customHeight="1">
      <c r="D325" s="34"/>
    </row>
    <row r="326" spans="4:4" ht="15.75" customHeight="1">
      <c r="D326" s="34"/>
    </row>
    <row r="327" spans="4:4" ht="15.75" customHeight="1">
      <c r="D327" s="34"/>
    </row>
    <row r="328" spans="4:4" ht="15.75" customHeight="1">
      <c r="D328" s="34"/>
    </row>
    <row r="329" spans="4:4" ht="15.75" customHeight="1">
      <c r="D329" s="34"/>
    </row>
    <row r="330" spans="4:4" ht="15.75" customHeight="1">
      <c r="D330" s="34"/>
    </row>
    <row r="331" spans="4:4" ht="15.75" customHeight="1">
      <c r="D331" s="34"/>
    </row>
    <row r="332" spans="4:4" ht="15.75" customHeight="1">
      <c r="D332" s="34"/>
    </row>
    <row r="333" spans="4:4" ht="15.75" customHeight="1">
      <c r="D333" s="34"/>
    </row>
    <row r="334" spans="4:4" ht="15.75" customHeight="1">
      <c r="D334" s="34"/>
    </row>
    <row r="335" spans="4:4" ht="15.75" customHeight="1">
      <c r="D335" s="34"/>
    </row>
    <row r="336" spans="4:4" ht="15.75" customHeight="1">
      <c r="D336" s="34"/>
    </row>
    <row r="337" spans="4:4" ht="15.75" customHeight="1">
      <c r="D337" s="34"/>
    </row>
    <row r="338" spans="4:4" ht="15.75" customHeight="1">
      <c r="D338" s="34"/>
    </row>
    <row r="339" spans="4:4" ht="15.75" customHeight="1">
      <c r="D339" s="34"/>
    </row>
    <row r="340" spans="4:4" ht="15.75" customHeight="1">
      <c r="D340" s="34"/>
    </row>
    <row r="341" spans="4:4" ht="15.75" customHeight="1">
      <c r="D341" s="34"/>
    </row>
    <row r="342" spans="4:4" ht="15.75" customHeight="1">
      <c r="D342" s="34"/>
    </row>
    <row r="343" spans="4:4" ht="15.75" customHeight="1">
      <c r="D343" s="34"/>
    </row>
    <row r="344" spans="4:4" ht="15.75" customHeight="1">
      <c r="D344" s="34"/>
    </row>
    <row r="345" spans="4:4" ht="15.75" customHeight="1">
      <c r="D345" s="34"/>
    </row>
    <row r="346" spans="4:4" ht="15.75" customHeight="1">
      <c r="D346" s="34"/>
    </row>
    <row r="347" spans="4:4" ht="15.75" customHeight="1">
      <c r="D347" s="34"/>
    </row>
    <row r="348" spans="4:4" ht="15.75" customHeight="1">
      <c r="D348" s="34"/>
    </row>
    <row r="349" spans="4:4" ht="15.75" customHeight="1">
      <c r="D349" s="34"/>
    </row>
    <row r="350" spans="4:4" ht="15.75" customHeight="1">
      <c r="D350" s="34"/>
    </row>
    <row r="351" spans="4:4" ht="15.75" customHeight="1">
      <c r="D351" s="34"/>
    </row>
    <row r="352" spans="4:4" ht="15.75" customHeight="1">
      <c r="D352" s="34"/>
    </row>
    <row r="353" spans="4:4" ht="15.75" customHeight="1">
      <c r="D353" s="34"/>
    </row>
    <row r="354" spans="4:4" ht="15.75" customHeight="1">
      <c r="D354" s="34"/>
    </row>
    <row r="355" spans="4:4" ht="15.75" customHeight="1">
      <c r="D355" s="34"/>
    </row>
    <row r="356" spans="4:4" ht="15.75" customHeight="1">
      <c r="D356" s="34"/>
    </row>
    <row r="357" spans="4:4" ht="15.75" customHeight="1">
      <c r="D357" s="34"/>
    </row>
    <row r="358" spans="4:4" ht="15.75" customHeight="1">
      <c r="D358" s="34"/>
    </row>
    <row r="359" spans="4:4" ht="15.75" customHeight="1">
      <c r="D359" s="34"/>
    </row>
    <row r="360" spans="4:4" ht="15.75" customHeight="1">
      <c r="D360" s="34"/>
    </row>
    <row r="361" spans="4:4" ht="15.75" customHeight="1">
      <c r="D361" s="34"/>
    </row>
    <row r="362" spans="4:4" ht="15.75" customHeight="1">
      <c r="D362" s="34"/>
    </row>
    <row r="363" spans="4:4" ht="15.75" customHeight="1">
      <c r="D363" s="34"/>
    </row>
    <row r="364" spans="4:4" ht="15.75" customHeight="1">
      <c r="D364" s="34"/>
    </row>
    <row r="365" spans="4:4" ht="15.75" customHeight="1">
      <c r="D365" s="34"/>
    </row>
    <row r="366" spans="4:4" ht="15.75" customHeight="1">
      <c r="D366" s="34"/>
    </row>
    <row r="367" spans="4:4" ht="15.75" customHeight="1">
      <c r="D367" s="34"/>
    </row>
    <row r="368" spans="4:4" ht="15.75" customHeight="1">
      <c r="D368" s="34"/>
    </row>
    <row r="369" spans="4:4" ht="15.75" customHeight="1">
      <c r="D369" s="34"/>
    </row>
    <row r="370" spans="4:4" ht="15.75" customHeight="1">
      <c r="D370" s="34"/>
    </row>
    <row r="371" spans="4:4" ht="15.75" customHeight="1">
      <c r="D371" s="34"/>
    </row>
    <row r="372" spans="4:4" ht="15.75" customHeight="1">
      <c r="D372" s="34"/>
    </row>
    <row r="373" spans="4:4" ht="15.75" customHeight="1">
      <c r="D373" s="34"/>
    </row>
    <row r="374" spans="4:4" ht="15.75" customHeight="1">
      <c r="D374" s="34"/>
    </row>
    <row r="375" spans="4:4" ht="15.75" customHeight="1">
      <c r="D375" s="34"/>
    </row>
    <row r="376" spans="4:4" ht="15.75" customHeight="1">
      <c r="D376" s="34"/>
    </row>
    <row r="377" spans="4:4" ht="15.75" customHeight="1">
      <c r="D377" s="34"/>
    </row>
    <row r="378" spans="4:4" ht="15.75" customHeight="1">
      <c r="D378" s="34"/>
    </row>
    <row r="379" spans="4:4" ht="15.75" customHeight="1">
      <c r="D379" s="34"/>
    </row>
    <row r="380" spans="4:4" ht="15.75" customHeight="1">
      <c r="D380" s="34"/>
    </row>
    <row r="381" spans="4:4" ht="15.75" customHeight="1">
      <c r="D381" s="34"/>
    </row>
    <row r="382" spans="4:4" ht="15.75" customHeight="1">
      <c r="D382" s="34"/>
    </row>
    <row r="383" spans="4:4" ht="15.75" customHeight="1">
      <c r="D383" s="34"/>
    </row>
    <row r="384" spans="4:4" ht="15.75" customHeight="1">
      <c r="D384" s="34"/>
    </row>
    <row r="385" spans="4:4" ht="15.75" customHeight="1">
      <c r="D385" s="34"/>
    </row>
    <row r="386" spans="4:4" ht="15.75" customHeight="1">
      <c r="D386" s="34"/>
    </row>
    <row r="387" spans="4:4" ht="15.75" customHeight="1">
      <c r="D387" s="34"/>
    </row>
    <row r="388" spans="4:4" ht="15.75" customHeight="1">
      <c r="D388" s="34"/>
    </row>
    <row r="389" spans="4:4" ht="15.75" customHeight="1">
      <c r="D389" s="34"/>
    </row>
    <row r="390" spans="4:4" ht="15.75" customHeight="1">
      <c r="D390" s="34"/>
    </row>
    <row r="391" spans="4:4" ht="15.75" customHeight="1">
      <c r="D391" s="34"/>
    </row>
    <row r="392" spans="4:4" ht="15.75" customHeight="1">
      <c r="D392" s="34"/>
    </row>
    <row r="393" spans="4:4" ht="15.75" customHeight="1">
      <c r="D393" s="34"/>
    </row>
    <row r="394" spans="4:4" ht="15.75" customHeight="1">
      <c r="D394" s="34"/>
    </row>
    <row r="395" spans="4:4" ht="15.75" customHeight="1">
      <c r="D395" s="34"/>
    </row>
    <row r="396" spans="4:4" ht="15.75" customHeight="1">
      <c r="D396" s="34"/>
    </row>
    <row r="397" spans="4:4" ht="15.75" customHeight="1">
      <c r="D397" s="34"/>
    </row>
    <row r="398" spans="4:4" ht="15.75" customHeight="1">
      <c r="D398" s="34"/>
    </row>
    <row r="399" spans="4:4" ht="15.75" customHeight="1">
      <c r="D399" s="34"/>
    </row>
    <row r="400" spans="4:4" ht="15.75" customHeight="1">
      <c r="D400" s="34"/>
    </row>
    <row r="401" spans="4:4" ht="15.75" customHeight="1">
      <c r="D401" s="34"/>
    </row>
    <row r="402" spans="4:4" ht="15.75" customHeight="1">
      <c r="D402" s="34"/>
    </row>
    <row r="403" spans="4:4" ht="15.75" customHeight="1">
      <c r="D403" s="34"/>
    </row>
    <row r="404" spans="4:4" ht="15.75" customHeight="1">
      <c r="D404" s="34"/>
    </row>
    <row r="405" spans="4:4" ht="15.75" customHeight="1">
      <c r="D405" s="34"/>
    </row>
    <row r="406" spans="4:4" ht="15.75" customHeight="1">
      <c r="D406" s="34"/>
    </row>
    <row r="407" spans="4:4" ht="15.75" customHeight="1">
      <c r="D407" s="34"/>
    </row>
    <row r="408" spans="4:4" ht="15.75" customHeight="1">
      <c r="D408" s="34"/>
    </row>
    <row r="409" spans="4:4" ht="15.75" customHeight="1">
      <c r="D409" s="34"/>
    </row>
    <row r="410" spans="4:4" ht="15.75" customHeight="1">
      <c r="D410" s="34"/>
    </row>
    <row r="411" spans="4:4" ht="15.75" customHeight="1">
      <c r="D411" s="34"/>
    </row>
    <row r="412" spans="4:4" ht="15.75" customHeight="1">
      <c r="D412" s="34"/>
    </row>
    <row r="413" spans="4:4" ht="15.75" customHeight="1">
      <c r="D413" s="34"/>
    </row>
    <row r="414" spans="4:4" ht="15.75" customHeight="1">
      <c r="D414" s="34"/>
    </row>
    <row r="415" spans="4:4" ht="15.75" customHeight="1">
      <c r="D415" s="34"/>
    </row>
    <row r="416" spans="4:4" ht="15.75" customHeight="1">
      <c r="D416" s="34"/>
    </row>
    <row r="417" spans="4:4" ht="15.75" customHeight="1">
      <c r="D417" s="34"/>
    </row>
    <row r="418" spans="4:4" ht="15.75" customHeight="1">
      <c r="D418" s="34"/>
    </row>
    <row r="419" spans="4:4" ht="15.75" customHeight="1">
      <c r="D419" s="34"/>
    </row>
    <row r="420" spans="4:4" ht="15.75" customHeight="1">
      <c r="D420" s="34"/>
    </row>
    <row r="421" spans="4:4" ht="15.75" customHeight="1">
      <c r="D421" s="34"/>
    </row>
    <row r="422" spans="4:4" ht="15.75" customHeight="1">
      <c r="D422" s="34"/>
    </row>
    <row r="423" spans="4:4" ht="15.75" customHeight="1">
      <c r="D423" s="34"/>
    </row>
    <row r="424" spans="4:4" ht="15.75" customHeight="1">
      <c r="D424" s="34"/>
    </row>
    <row r="425" spans="4:4" ht="15.75" customHeight="1">
      <c r="D425" s="34"/>
    </row>
    <row r="426" spans="4:4" ht="15.75" customHeight="1">
      <c r="D426" s="34"/>
    </row>
    <row r="427" spans="4:4" ht="15.75" customHeight="1">
      <c r="D427" s="34"/>
    </row>
    <row r="428" spans="4:4" ht="15.75" customHeight="1">
      <c r="D428" s="34"/>
    </row>
    <row r="429" spans="4:4" ht="15.75" customHeight="1">
      <c r="D429" s="34"/>
    </row>
    <row r="430" spans="4:4" ht="15.75" customHeight="1">
      <c r="D430" s="34"/>
    </row>
    <row r="431" spans="4:4" ht="15.75" customHeight="1">
      <c r="D431" s="34"/>
    </row>
    <row r="432" spans="4:4" ht="15.75" customHeight="1">
      <c r="D432" s="34"/>
    </row>
    <row r="433" spans="4:4" ht="15.75" customHeight="1">
      <c r="D433" s="34"/>
    </row>
    <row r="434" spans="4:4" ht="15.75" customHeight="1">
      <c r="D434" s="34"/>
    </row>
    <row r="435" spans="4:4" ht="15.75" customHeight="1">
      <c r="D435" s="34"/>
    </row>
    <row r="436" spans="4:4" ht="15.75" customHeight="1">
      <c r="D436" s="34"/>
    </row>
    <row r="437" spans="4:4" ht="15.75" customHeight="1">
      <c r="D437" s="34"/>
    </row>
    <row r="438" spans="4:4" ht="15.75" customHeight="1">
      <c r="D438" s="34"/>
    </row>
    <row r="439" spans="4:4" ht="15.75" customHeight="1">
      <c r="D439" s="34"/>
    </row>
    <row r="440" spans="4:4" ht="15.75" customHeight="1">
      <c r="D440" s="34"/>
    </row>
    <row r="441" spans="4:4" ht="15.75" customHeight="1">
      <c r="D441" s="34"/>
    </row>
    <row r="442" spans="4:4" ht="15.75" customHeight="1">
      <c r="D442" s="34"/>
    </row>
    <row r="443" spans="4:4" ht="15.75" customHeight="1">
      <c r="D443" s="34"/>
    </row>
    <row r="444" spans="4:4" ht="15.75" customHeight="1">
      <c r="D444" s="34"/>
    </row>
    <row r="445" spans="4:4" ht="15.75" customHeight="1">
      <c r="D445" s="34"/>
    </row>
    <row r="446" spans="4:4" ht="15.75" customHeight="1">
      <c r="D446" s="34"/>
    </row>
    <row r="447" spans="4:4" ht="15.75" customHeight="1">
      <c r="D447" s="34"/>
    </row>
    <row r="448" spans="4:4" ht="15.75" customHeight="1">
      <c r="D448" s="34"/>
    </row>
    <row r="449" spans="4:4" ht="15.75" customHeight="1">
      <c r="D449" s="34"/>
    </row>
    <row r="450" spans="4:4" ht="15.75" customHeight="1">
      <c r="D450" s="34"/>
    </row>
    <row r="451" spans="4:4" ht="15.75" customHeight="1">
      <c r="D451" s="34"/>
    </row>
    <row r="452" spans="4:4" ht="15.75" customHeight="1">
      <c r="D452" s="34"/>
    </row>
    <row r="453" spans="4:4" ht="15.75" customHeight="1">
      <c r="D453" s="34"/>
    </row>
    <row r="454" spans="4:4" ht="15.75" customHeight="1">
      <c r="D454" s="34"/>
    </row>
    <row r="455" spans="4:4" ht="15.75" customHeight="1">
      <c r="D455" s="34"/>
    </row>
    <row r="456" spans="4:4" ht="15.75" customHeight="1">
      <c r="D456" s="34"/>
    </row>
    <row r="457" spans="4:4" ht="15.75" customHeight="1">
      <c r="D457" s="34"/>
    </row>
    <row r="458" spans="4:4" ht="15.75" customHeight="1">
      <c r="D458" s="34"/>
    </row>
    <row r="459" spans="4:4" ht="15.75" customHeight="1">
      <c r="D459" s="34"/>
    </row>
    <row r="460" spans="4:4" ht="15.75" customHeight="1">
      <c r="D460" s="34"/>
    </row>
    <row r="461" spans="4:4" ht="15.75" customHeight="1">
      <c r="D461" s="34"/>
    </row>
    <row r="462" spans="4:4" ht="15.75" customHeight="1">
      <c r="D462" s="34"/>
    </row>
    <row r="463" spans="4:4" ht="15.75" customHeight="1">
      <c r="D463" s="34"/>
    </row>
    <row r="464" spans="4:4" ht="15.75" customHeight="1">
      <c r="D464" s="34"/>
    </row>
    <row r="465" spans="4:4" ht="15.75" customHeight="1">
      <c r="D465" s="34"/>
    </row>
    <row r="466" spans="4:4" ht="15.75" customHeight="1">
      <c r="D466" s="34"/>
    </row>
    <row r="467" spans="4:4" ht="15.75" customHeight="1">
      <c r="D467" s="34"/>
    </row>
    <row r="468" spans="4:4" ht="15.75" customHeight="1">
      <c r="D468" s="34"/>
    </row>
    <row r="469" spans="4:4" ht="15.75" customHeight="1">
      <c r="D469" s="34"/>
    </row>
    <row r="470" spans="4:4" ht="15.75" customHeight="1">
      <c r="D470" s="34"/>
    </row>
    <row r="471" spans="4:4" ht="15.75" customHeight="1">
      <c r="D471" s="34"/>
    </row>
    <row r="472" spans="4:4" ht="15.75" customHeight="1">
      <c r="D472" s="34"/>
    </row>
    <row r="473" spans="4:4" ht="15.75" customHeight="1">
      <c r="D473" s="34"/>
    </row>
    <row r="474" spans="4:4" ht="15.75" customHeight="1">
      <c r="D474" s="34"/>
    </row>
    <row r="475" spans="4:4" ht="15.75" customHeight="1">
      <c r="D475" s="34"/>
    </row>
    <row r="476" spans="4:4" ht="15.75" customHeight="1">
      <c r="D476" s="34"/>
    </row>
    <row r="477" spans="4:4" ht="15.75" customHeight="1">
      <c r="D477" s="34"/>
    </row>
    <row r="478" spans="4:4" ht="15.75" customHeight="1">
      <c r="D478" s="34"/>
    </row>
    <row r="479" spans="4:4" ht="15.75" customHeight="1">
      <c r="D479" s="34"/>
    </row>
    <row r="480" spans="4:4" ht="15.75" customHeight="1">
      <c r="D480" s="34"/>
    </row>
    <row r="481" spans="4:4" ht="15.75" customHeight="1">
      <c r="D481" s="34"/>
    </row>
    <row r="482" spans="4:4" ht="15.75" customHeight="1">
      <c r="D482" s="34"/>
    </row>
    <row r="483" spans="4:4" ht="15.75" customHeight="1">
      <c r="D483" s="34"/>
    </row>
    <row r="484" spans="4:4" ht="15.75" customHeight="1">
      <c r="D484" s="34"/>
    </row>
    <row r="485" spans="4:4" ht="15.75" customHeight="1">
      <c r="D485" s="34"/>
    </row>
    <row r="486" spans="4:4" ht="15.75" customHeight="1">
      <c r="D486" s="34"/>
    </row>
    <row r="487" spans="4:4" ht="15.75" customHeight="1">
      <c r="D487" s="34"/>
    </row>
    <row r="488" spans="4:4" ht="15.75" customHeight="1">
      <c r="D488" s="34"/>
    </row>
    <row r="489" spans="4:4" ht="15.75" customHeight="1">
      <c r="D489" s="34"/>
    </row>
    <row r="490" spans="4:4" ht="15.75" customHeight="1">
      <c r="D490" s="34"/>
    </row>
    <row r="491" spans="4:4" ht="15.75" customHeight="1">
      <c r="D491" s="34"/>
    </row>
    <row r="492" spans="4:4" ht="15.75" customHeight="1">
      <c r="D492" s="34"/>
    </row>
    <row r="493" spans="4:4" ht="15.75" customHeight="1">
      <c r="D493" s="34"/>
    </row>
    <row r="494" spans="4:4" ht="15.75" customHeight="1">
      <c r="D494" s="34"/>
    </row>
    <row r="495" spans="4:4" ht="15.75" customHeight="1">
      <c r="D495" s="34"/>
    </row>
    <row r="496" spans="4:4" ht="15.75" customHeight="1">
      <c r="D496" s="34"/>
    </row>
    <row r="497" spans="4:4" ht="15.75" customHeight="1">
      <c r="D497" s="34"/>
    </row>
    <row r="498" spans="4:4" ht="15.75" customHeight="1">
      <c r="D498" s="34"/>
    </row>
    <row r="499" spans="4:4" ht="15.75" customHeight="1">
      <c r="D499" s="34"/>
    </row>
    <row r="500" spans="4:4" ht="15.75" customHeight="1">
      <c r="D500" s="34"/>
    </row>
    <row r="501" spans="4:4" ht="15.75" customHeight="1">
      <c r="D501" s="34"/>
    </row>
    <row r="502" spans="4:4" ht="15.75" customHeight="1">
      <c r="D502" s="34"/>
    </row>
    <row r="503" spans="4:4" ht="15.75" customHeight="1">
      <c r="D503" s="34"/>
    </row>
    <row r="504" spans="4:4" ht="15.75" customHeight="1">
      <c r="D504" s="34"/>
    </row>
    <row r="505" spans="4:4" ht="15.75" customHeight="1">
      <c r="D505" s="34"/>
    </row>
    <row r="506" spans="4:4" ht="15.75" customHeight="1">
      <c r="D506" s="34"/>
    </row>
    <row r="507" spans="4:4" ht="15.75" customHeight="1">
      <c r="D507" s="34"/>
    </row>
    <row r="508" spans="4:4" ht="15.75" customHeight="1">
      <c r="D508" s="34"/>
    </row>
    <row r="509" spans="4:4" ht="15.75" customHeight="1">
      <c r="D509" s="34"/>
    </row>
    <row r="510" spans="4:4" ht="15.75" customHeight="1">
      <c r="D510" s="34"/>
    </row>
    <row r="511" spans="4:4" ht="15.75" customHeight="1">
      <c r="D511" s="34"/>
    </row>
    <row r="512" spans="4:4" ht="15.75" customHeight="1">
      <c r="D512" s="34"/>
    </row>
    <row r="513" spans="4:4" ht="15.75" customHeight="1">
      <c r="D513" s="34"/>
    </row>
    <row r="514" spans="4:4" ht="15.75" customHeight="1">
      <c r="D514" s="34"/>
    </row>
    <row r="515" spans="4:4" ht="15.75" customHeight="1">
      <c r="D515" s="34"/>
    </row>
    <row r="516" spans="4:4" ht="15.75" customHeight="1">
      <c r="D516" s="34"/>
    </row>
    <row r="517" spans="4:4" ht="15.75" customHeight="1">
      <c r="D517" s="34"/>
    </row>
    <row r="518" spans="4:4" ht="15.75" customHeight="1">
      <c r="D518" s="34"/>
    </row>
    <row r="519" spans="4:4" ht="15.75" customHeight="1">
      <c r="D519" s="34"/>
    </row>
    <row r="520" spans="4:4" ht="15.75" customHeight="1">
      <c r="D520" s="34"/>
    </row>
    <row r="521" spans="4:4" ht="15.75" customHeight="1">
      <c r="D521" s="34"/>
    </row>
    <row r="522" spans="4:4" ht="15.75" customHeight="1">
      <c r="D522" s="34"/>
    </row>
    <row r="523" spans="4:4" ht="15.75" customHeight="1">
      <c r="D523" s="34"/>
    </row>
    <row r="524" spans="4:4" ht="15.75" customHeight="1">
      <c r="D524" s="34"/>
    </row>
    <row r="525" spans="4:4" ht="15.75" customHeight="1">
      <c r="D525" s="34"/>
    </row>
    <row r="526" spans="4:4" ht="15.75" customHeight="1">
      <c r="D526" s="34"/>
    </row>
    <row r="527" spans="4:4" ht="15.75" customHeight="1">
      <c r="D527" s="34"/>
    </row>
    <row r="528" spans="4:4" ht="15.75" customHeight="1">
      <c r="D528" s="34"/>
    </row>
    <row r="529" spans="4:4" ht="15.75" customHeight="1">
      <c r="D529" s="34"/>
    </row>
    <row r="530" spans="4:4" ht="15.75" customHeight="1">
      <c r="D530" s="34"/>
    </row>
    <row r="531" spans="4:4" ht="15.75" customHeight="1">
      <c r="D531" s="34"/>
    </row>
    <row r="532" spans="4:4" ht="15.75" customHeight="1">
      <c r="D532" s="34"/>
    </row>
    <row r="533" spans="4:4" ht="15.75" customHeight="1">
      <c r="D533" s="34"/>
    </row>
    <row r="534" spans="4:4" ht="15.75" customHeight="1">
      <c r="D534" s="34"/>
    </row>
    <row r="535" spans="4:4" ht="15.75" customHeight="1">
      <c r="D535" s="34"/>
    </row>
    <row r="536" spans="4:4" ht="15.75" customHeight="1">
      <c r="D536" s="34"/>
    </row>
    <row r="537" spans="4:4" ht="15.75" customHeight="1">
      <c r="D537" s="34"/>
    </row>
    <row r="538" spans="4:4" ht="15.75" customHeight="1">
      <c r="D538" s="34"/>
    </row>
    <row r="539" spans="4:4" ht="15.75" customHeight="1">
      <c r="D539" s="34"/>
    </row>
    <row r="540" spans="4:4" ht="15.75" customHeight="1">
      <c r="D540" s="34"/>
    </row>
    <row r="541" spans="4:4" ht="15.75" customHeight="1">
      <c r="D541" s="34"/>
    </row>
    <row r="542" spans="4:4" ht="15.75" customHeight="1">
      <c r="D542" s="34"/>
    </row>
    <row r="543" spans="4:4" ht="15.75" customHeight="1">
      <c r="D543" s="34"/>
    </row>
    <row r="544" spans="4:4" ht="15.75" customHeight="1">
      <c r="D544" s="34"/>
    </row>
    <row r="545" spans="4:4" ht="15.75" customHeight="1">
      <c r="D545" s="34"/>
    </row>
    <row r="546" spans="4:4" ht="15.75" customHeight="1">
      <c r="D546" s="34"/>
    </row>
    <row r="547" spans="4:4" ht="15.75" customHeight="1">
      <c r="D547" s="34"/>
    </row>
    <row r="548" spans="4:4" ht="15.75" customHeight="1">
      <c r="D548" s="34"/>
    </row>
    <row r="549" spans="4:4" ht="15.75" customHeight="1">
      <c r="D549" s="34"/>
    </row>
    <row r="550" spans="4:4" ht="15.75" customHeight="1">
      <c r="D550" s="34"/>
    </row>
    <row r="551" spans="4:4" ht="15.75" customHeight="1">
      <c r="D551" s="34"/>
    </row>
    <row r="552" spans="4:4" ht="15.75" customHeight="1">
      <c r="D552" s="34"/>
    </row>
    <row r="553" spans="4:4" ht="15.75" customHeight="1">
      <c r="D553" s="34"/>
    </row>
    <row r="554" spans="4:4" ht="15.75" customHeight="1">
      <c r="D554" s="34"/>
    </row>
    <row r="555" spans="4:4" ht="15.75" customHeight="1">
      <c r="D555" s="34"/>
    </row>
    <row r="556" spans="4:4" ht="15.75" customHeight="1">
      <c r="D556" s="34"/>
    </row>
    <row r="557" spans="4:4" ht="15.75" customHeight="1">
      <c r="D557" s="34"/>
    </row>
    <row r="558" spans="4:4" ht="15.75" customHeight="1">
      <c r="D558" s="34"/>
    </row>
    <row r="559" spans="4:4" ht="15.75" customHeight="1">
      <c r="D559" s="34"/>
    </row>
    <row r="560" spans="4:4" ht="15.75" customHeight="1">
      <c r="D560" s="34"/>
    </row>
    <row r="561" spans="4:4" ht="15.75" customHeight="1">
      <c r="D561" s="34"/>
    </row>
    <row r="562" spans="4:4" ht="15.75" customHeight="1">
      <c r="D562" s="34"/>
    </row>
    <row r="563" spans="4:4" ht="15.75" customHeight="1">
      <c r="D563" s="34"/>
    </row>
    <row r="564" spans="4:4" ht="15.75" customHeight="1">
      <c r="D564" s="34"/>
    </row>
    <row r="565" spans="4:4" ht="15.75" customHeight="1">
      <c r="D565" s="34"/>
    </row>
    <row r="566" spans="4:4" ht="15.75" customHeight="1">
      <c r="D566" s="34"/>
    </row>
    <row r="567" spans="4:4" ht="15.75" customHeight="1">
      <c r="D567" s="34"/>
    </row>
    <row r="568" spans="4:4" ht="15.75" customHeight="1">
      <c r="D568" s="34"/>
    </row>
    <row r="569" spans="4:4" ht="15.75" customHeight="1">
      <c r="D569" s="34"/>
    </row>
    <row r="570" spans="4:4" ht="15.75" customHeight="1">
      <c r="D570" s="34"/>
    </row>
    <row r="571" spans="4:4" ht="15.75" customHeight="1">
      <c r="D571" s="34"/>
    </row>
    <row r="572" spans="4:4" ht="15.75" customHeight="1">
      <c r="D572" s="34"/>
    </row>
    <row r="573" spans="4:4" ht="15.75" customHeight="1">
      <c r="D573" s="34"/>
    </row>
    <row r="574" spans="4:4" ht="15.75" customHeight="1">
      <c r="D574" s="34"/>
    </row>
    <row r="575" spans="4:4" ht="15.75" customHeight="1">
      <c r="D575" s="34"/>
    </row>
    <row r="576" spans="4:4" ht="15.75" customHeight="1">
      <c r="D576" s="34"/>
    </row>
    <row r="577" spans="4:4" ht="15.75" customHeight="1">
      <c r="D577" s="34"/>
    </row>
    <row r="578" spans="4:4" ht="15.75" customHeight="1">
      <c r="D578" s="34"/>
    </row>
    <row r="579" spans="4:4" ht="15.75" customHeight="1">
      <c r="D579" s="34"/>
    </row>
    <row r="580" spans="4:4" ht="15.75" customHeight="1">
      <c r="D580" s="34"/>
    </row>
    <row r="581" spans="4:4" ht="15.75" customHeight="1">
      <c r="D581" s="34"/>
    </row>
    <row r="582" spans="4:4" ht="15.75" customHeight="1">
      <c r="D582" s="34"/>
    </row>
    <row r="583" spans="4:4" ht="15.75" customHeight="1">
      <c r="D583" s="34"/>
    </row>
    <row r="584" spans="4:4" ht="15.75" customHeight="1">
      <c r="D584" s="34"/>
    </row>
    <row r="585" spans="4:4" ht="15.75" customHeight="1">
      <c r="D585" s="34"/>
    </row>
    <row r="586" spans="4:4" ht="15.75" customHeight="1">
      <c r="D586" s="34"/>
    </row>
    <row r="587" spans="4:4" ht="15.75" customHeight="1">
      <c r="D587" s="34"/>
    </row>
    <row r="588" spans="4:4" ht="15.75" customHeight="1">
      <c r="D588" s="34"/>
    </row>
    <row r="589" spans="4:4" ht="15.75" customHeight="1">
      <c r="D589" s="34"/>
    </row>
    <row r="590" spans="4:4" ht="15.75" customHeight="1">
      <c r="D590" s="34"/>
    </row>
    <row r="591" spans="4:4" ht="15.75" customHeight="1">
      <c r="D591" s="34"/>
    </row>
    <row r="592" spans="4:4" ht="15.75" customHeight="1">
      <c r="D592" s="34"/>
    </row>
    <row r="593" spans="4:4" ht="15.75" customHeight="1">
      <c r="D593" s="34"/>
    </row>
    <row r="594" spans="4:4" ht="15.75" customHeight="1">
      <c r="D594" s="34"/>
    </row>
    <row r="595" spans="4:4" ht="15.75" customHeight="1">
      <c r="D595" s="34"/>
    </row>
    <row r="596" spans="4:4" ht="15.75" customHeight="1">
      <c r="D596" s="34"/>
    </row>
    <row r="597" spans="4:4" ht="15.75" customHeight="1">
      <c r="D597" s="34"/>
    </row>
    <row r="598" spans="4:4" ht="15.75" customHeight="1">
      <c r="D598" s="34"/>
    </row>
    <row r="599" spans="4:4" ht="15.75" customHeight="1">
      <c r="D599" s="34"/>
    </row>
    <row r="600" spans="4:4" ht="15.75" customHeight="1">
      <c r="D600" s="34"/>
    </row>
    <row r="601" spans="4:4" ht="15.75" customHeight="1">
      <c r="D601" s="34"/>
    </row>
    <row r="602" spans="4:4" ht="15.75" customHeight="1">
      <c r="D602" s="34"/>
    </row>
    <row r="603" spans="4:4" ht="15.75" customHeight="1">
      <c r="D603" s="34"/>
    </row>
    <row r="604" spans="4:4" ht="15.75" customHeight="1">
      <c r="D604" s="34"/>
    </row>
    <row r="605" spans="4:4" ht="15.75" customHeight="1">
      <c r="D605" s="34"/>
    </row>
    <row r="606" spans="4:4" ht="15.75" customHeight="1">
      <c r="D606" s="34"/>
    </row>
    <row r="607" spans="4:4" ht="15.75" customHeight="1">
      <c r="D607" s="34"/>
    </row>
    <row r="608" spans="4:4" ht="15.75" customHeight="1">
      <c r="D608" s="34"/>
    </row>
    <row r="609" spans="4:4" ht="15.75" customHeight="1">
      <c r="D609" s="34"/>
    </row>
    <row r="610" spans="4:4" ht="15.75" customHeight="1">
      <c r="D610" s="34"/>
    </row>
    <row r="611" spans="4:4" ht="15.75" customHeight="1">
      <c r="D611" s="34"/>
    </row>
    <row r="612" spans="4:4" ht="15.75" customHeight="1">
      <c r="D612" s="34"/>
    </row>
    <row r="613" spans="4:4" ht="15.75" customHeight="1">
      <c r="D613" s="34"/>
    </row>
    <row r="614" spans="4:4" ht="15.75" customHeight="1">
      <c r="D614" s="34"/>
    </row>
    <row r="615" spans="4:4" ht="15.75" customHeight="1">
      <c r="D615" s="34"/>
    </row>
    <row r="616" spans="4:4" ht="15.75" customHeight="1">
      <c r="D616" s="34"/>
    </row>
    <row r="617" spans="4:4" ht="15.75" customHeight="1">
      <c r="D617" s="34"/>
    </row>
    <row r="618" spans="4:4" ht="15.75" customHeight="1">
      <c r="D618" s="34"/>
    </row>
    <row r="619" spans="4:4" ht="15.75" customHeight="1">
      <c r="D619" s="34"/>
    </row>
    <row r="620" spans="4:4" ht="15.75" customHeight="1">
      <c r="D620" s="34"/>
    </row>
    <row r="621" spans="4:4" ht="15.75" customHeight="1">
      <c r="D621" s="34"/>
    </row>
    <row r="622" spans="4:4" ht="15.75" customHeight="1">
      <c r="D622" s="34"/>
    </row>
    <row r="623" spans="4:4" ht="15.75" customHeight="1">
      <c r="D623" s="34"/>
    </row>
    <row r="624" spans="4:4" ht="15.75" customHeight="1">
      <c r="D624" s="34"/>
    </row>
    <row r="625" spans="4:4" ht="15.75" customHeight="1">
      <c r="D625" s="34"/>
    </row>
    <row r="626" spans="4:4" ht="15.75" customHeight="1">
      <c r="D626" s="34"/>
    </row>
    <row r="627" spans="4:4" ht="15.75" customHeight="1">
      <c r="D627" s="34"/>
    </row>
    <row r="628" spans="4:4" ht="15.75" customHeight="1">
      <c r="D628" s="34"/>
    </row>
    <row r="629" spans="4:4" ht="15.75" customHeight="1">
      <c r="D629" s="34"/>
    </row>
    <row r="630" spans="4:4" ht="15.75" customHeight="1">
      <c r="D630" s="34"/>
    </row>
    <row r="631" spans="4:4" ht="15.75" customHeight="1">
      <c r="D631" s="34"/>
    </row>
    <row r="632" spans="4:4" ht="15.75" customHeight="1">
      <c r="D632" s="34"/>
    </row>
    <row r="633" spans="4:4" ht="15.75" customHeight="1">
      <c r="D633" s="34"/>
    </row>
    <row r="634" spans="4:4" ht="15.75" customHeight="1">
      <c r="D634" s="34"/>
    </row>
    <row r="635" spans="4:4" ht="15.75" customHeight="1">
      <c r="D635" s="34"/>
    </row>
    <row r="636" spans="4:4" ht="15.75" customHeight="1">
      <c r="D636" s="34"/>
    </row>
    <row r="637" spans="4:4" ht="15.75" customHeight="1">
      <c r="D637" s="34"/>
    </row>
    <row r="638" spans="4:4" ht="15.75" customHeight="1">
      <c r="D638" s="34"/>
    </row>
    <row r="639" spans="4:4" ht="15.75" customHeight="1">
      <c r="D639" s="34"/>
    </row>
    <row r="640" spans="4:4" ht="15.75" customHeight="1">
      <c r="D640" s="34"/>
    </row>
    <row r="641" spans="4:4" ht="15.75" customHeight="1">
      <c r="D641" s="34"/>
    </row>
    <row r="642" spans="4:4" ht="15.75" customHeight="1">
      <c r="D642" s="34"/>
    </row>
    <row r="643" spans="4:4" ht="15.75" customHeight="1">
      <c r="D643" s="34"/>
    </row>
    <row r="644" spans="4:4" ht="15.75" customHeight="1">
      <c r="D644" s="34"/>
    </row>
    <row r="645" spans="4:4" ht="15.75" customHeight="1">
      <c r="D645" s="34"/>
    </row>
    <row r="646" spans="4:4" ht="15.75" customHeight="1">
      <c r="D646" s="34"/>
    </row>
    <row r="647" spans="4:4" ht="15.75" customHeight="1">
      <c r="D647" s="34"/>
    </row>
    <row r="648" spans="4:4" ht="15.75" customHeight="1">
      <c r="D648" s="34"/>
    </row>
    <row r="649" spans="4:4" ht="15.75" customHeight="1">
      <c r="D649" s="34"/>
    </row>
    <row r="650" spans="4:4" ht="15.75" customHeight="1">
      <c r="D650" s="34"/>
    </row>
    <row r="651" spans="4:4" ht="15.75" customHeight="1">
      <c r="D651" s="34"/>
    </row>
    <row r="652" spans="4:4" ht="15.75" customHeight="1">
      <c r="D652" s="34"/>
    </row>
    <row r="653" spans="4:4" ht="15.75" customHeight="1">
      <c r="D653" s="34"/>
    </row>
    <row r="654" spans="4:4" ht="15.75" customHeight="1">
      <c r="D654" s="34"/>
    </row>
    <row r="655" spans="4:4" ht="15.75" customHeight="1">
      <c r="D655" s="34"/>
    </row>
    <row r="656" spans="4:4" ht="15.75" customHeight="1">
      <c r="D656" s="34"/>
    </row>
    <row r="657" spans="4:4" ht="15.75" customHeight="1">
      <c r="D657" s="34"/>
    </row>
    <row r="658" spans="4:4" ht="15.75" customHeight="1">
      <c r="D658" s="34"/>
    </row>
    <row r="659" spans="4:4" ht="15.75" customHeight="1">
      <c r="D659" s="34"/>
    </row>
    <row r="660" spans="4:4" ht="15.75" customHeight="1">
      <c r="D660" s="34"/>
    </row>
    <row r="661" spans="4:4" ht="15.75" customHeight="1">
      <c r="D661" s="34"/>
    </row>
    <row r="662" spans="4:4" ht="15.75" customHeight="1">
      <c r="D662" s="34"/>
    </row>
    <row r="663" spans="4:4" ht="15.75" customHeight="1">
      <c r="D663" s="34"/>
    </row>
    <row r="664" spans="4:4" ht="15.75" customHeight="1">
      <c r="D664" s="34"/>
    </row>
    <row r="665" spans="4:4" ht="15.75" customHeight="1">
      <c r="D665" s="34"/>
    </row>
    <row r="666" spans="4:4" ht="15.75" customHeight="1">
      <c r="D666" s="34"/>
    </row>
    <row r="667" spans="4:4" ht="15.75" customHeight="1">
      <c r="D667" s="34"/>
    </row>
    <row r="668" spans="4:4" ht="15.75" customHeight="1">
      <c r="D668" s="34"/>
    </row>
    <row r="669" spans="4:4" ht="15.75" customHeight="1">
      <c r="D669" s="34"/>
    </row>
    <row r="670" spans="4:4" ht="15.75" customHeight="1">
      <c r="D670" s="34"/>
    </row>
    <row r="671" spans="4:4" ht="15.75" customHeight="1">
      <c r="D671" s="34"/>
    </row>
    <row r="672" spans="4:4" ht="15.75" customHeight="1">
      <c r="D672" s="34"/>
    </row>
    <row r="673" spans="4:4" ht="15.75" customHeight="1">
      <c r="D673" s="34"/>
    </row>
    <row r="674" spans="4:4" ht="15.75" customHeight="1">
      <c r="D674" s="34"/>
    </row>
    <row r="675" spans="4:4" ht="15.75" customHeight="1">
      <c r="D675" s="34"/>
    </row>
    <row r="676" spans="4:4" ht="15.75" customHeight="1">
      <c r="D676" s="34"/>
    </row>
    <row r="677" spans="4:4" ht="15.75" customHeight="1">
      <c r="D677" s="34"/>
    </row>
    <row r="678" spans="4:4" ht="15.75" customHeight="1">
      <c r="D678" s="34"/>
    </row>
    <row r="679" spans="4:4" ht="15.75" customHeight="1">
      <c r="D679" s="34"/>
    </row>
    <row r="680" spans="4:4" ht="15.75" customHeight="1">
      <c r="D680" s="34"/>
    </row>
    <row r="681" spans="4:4" ht="15.75" customHeight="1">
      <c r="D681" s="34"/>
    </row>
    <row r="682" spans="4:4" ht="15.75" customHeight="1">
      <c r="D682" s="34"/>
    </row>
    <row r="683" spans="4:4" ht="15.75" customHeight="1">
      <c r="D683" s="34"/>
    </row>
    <row r="684" spans="4:4" ht="15.75" customHeight="1">
      <c r="D684" s="34"/>
    </row>
    <row r="685" spans="4:4" ht="15.75" customHeight="1">
      <c r="D685" s="34"/>
    </row>
    <row r="686" spans="4:4" ht="15.75" customHeight="1">
      <c r="D686" s="34"/>
    </row>
    <row r="687" spans="4:4" ht="15.75" customHeight="1">
      <c r="D687" s="34"/>
    </row>
    <row r="688" spans="4:4" ht="15.75" customHeight="1">
      <c r="D688" s="34"/>
    </row>
    <row r="689" spans="4:4" ht="15.75" customHeight="1">
      <c r="D689" s="34"/>
    </row>
    <row r="690" spans="4:4" ht="15.75" customHeight="1">
      <c r="D690" s="34"/>
    </row>
    <row r="691" spans="4:4" ht="15.75" customHeight="1">
      <c r="D691" s="34"/>
    </row>
    <row r="692" spans="4:4" ht="15.75" customHeight="1">
      <c r="D692" s="34"/>
    </row>
    <row r="693" spans="4:4" ht="15.75" customHeight="1">
      <c r="D693" s="34"/>
    </row>
    <row r="694" spans="4:4" ht="15.75" customHeight="1">
      <c r="D694" s="34"/>
    </row>
    <row r="695" spans="4:4" ht="15.75" customHeight="1">
      <c r="D695" s="34"/>
    </row>
    <row r="696" spans="4:4" ht="15.75" customHeight="1">
      <c r="D696" s="34"/>
    </row>
    <row r="697" spans="4:4" ht="15.75" customHeight="1">
      <c r="D697" s="34"/>
    </row>
    <row r="698" spans="4:4" ht="15.75" customHeight="1">
      <c r="D698" s="34"/>
    </row>
    <row r="699" spans="4:4" ht="15.75" customHeight="1">
      <c r="D699" s="34"/>
    </row>
    <row r="700" spans="4:4" ht="15.75" customHeight="1">
      <c r="D700" s="34"/>
    </row>
    <row r="701" spans="4:4" ht="15.75" customHeight="1">
      <c r="D701" s="34"/>
    </row>
    <row r="702" spans="4:4" ht="15.75" customHeight="1">
      <c r="D702" s="34"/>
    </row>
    <row r="703" spans="4:4" ht="15.75" customHeight="1">
      <c r="D703" s="34"/>
    </row>
    <row r="704" spans="4:4" ht="15.75" customHeight="1">
      <c r="D704" s="34"/>
    </row>
    <row r="705" spans="4:4" ht="15.75" customHeight="1">
      <c r="D705" s="34"/>
    </row>
    <row r="706" spans="4:4" ht="15.75" customHeight="1">
      <c r="D706" s="34"/>
    </row>
    <row r="707" spans="4:4" ht="15.75" customHeight="1">
      <c r="D707" s="34"/>
    </row>
    <row r="708" spans="4:4" ht="15.75" customHeight="1">
      <c r="D708" s="34"/>
    </row>
    <row r="709" spans="4:4" ht="15.75" customHeight="1">
      <c r="D709" s="34"/>
    </row>
    <row r="710" spans="4:4" ht="15.75" customHeight="1">
      <c r="D710" s="34"/>
    </row>
    <row r="711" spans="4:4" ht="15.75" customHeight="1">
      <c r="D711" s="34"/>
    </row>
    <row r="712" spans="4:4" ht="15.75" customHeight="1">
      <c r="D712" s="34"/>
    </row>
    <row r="713" spans="4:4" ht="15.75" customHeight="1">
      <c r="D713" s="34"/>
    </row>
    <row r="714" spans="4:4" ht="15.75" customHeight="1">
      <c r="D714" s="34"/>
    </row>
    <row r="715" spans="4:4" ht="15.75" customHeight="1">
      <c r="D715" s="34"/>
    </row>
    <row r="716" spans="4:4" ht="15.75" customHeight="1">
      <c r="D716" s="34"/>
    </row>
    <row r="717" spans="4:4" ht="15.75" customHeight="1">
      <c r="D717" s="34"/>
    </row>
    <row r="718" spans="4:4" ht="15.75" customHeight="1">
      <c r="D718" s="34"/>
    </row>
    <row r="719" spans="4:4" ht="15.75" customHeight="1">
      <c r="D719" s="34"/>
    </row>
    <row r="720" spans="4:4" ht="15.75" customHeight="1">
      <c r="D720" s="34"/>
    </row>
    <row r="721" spans="4:4" ht="15.75" customHeight="1">
      <c r="D721" s="34"/>
    </row>
    <row r="722" spans="4:4" ht="15.75" customHeight="1">
      <c r="D722" s="34"/>
    </row>
    <row r="723" spans="4:4" ht="15.75" customHeight="1">
      <c r="D723" s="34"/>
    </row>
    <row r="724" spans="4:4" ht="15.75" customHeight="1">
      <c r="D724" s="34"/>
    </row>
    <row r="725" spans="4:4" ht="15.75" customHeight="1">
      <c r="D725" s="34"/>
    </row>
    <row r="726" spans="4:4" ht="15.75" customHeight="1">
      <c r="D726" s="34"/>
    </row>
    <row r="727" spans="4:4" ht="15.75" customHeight="1">
      <c r="D727" s="34"/>
    </row>
    <row r="728" spans="4:4" ht="15.75" customHeight="1">
      <c r="D728" s="34"/>
    </row>
    <row r="729" spans="4:4" ht="15.75" customHeight="1">
      <c r="D729" s="34"/>
    </row>
    <row r="730" spans="4:4" ht="15.75" customHeight="1">
      <c r="D730" s="34"/>
    </row>
    <row r="731" spans="4:4" ht="15.75" customHeight="1">
      <c r="D731" s="34"/>
    </row>
    <row r="732" spans="4:4" ht="15.75" customHeight="1">
      <c r="D732" s="34"/>
    </row>
    <row r="733" spans="4:4" ht="15.75" customHeight="1">
      <c r="D733" s="34"/>
    </row>
    <row r="734" spans="4:4" ht="15.75" customHeight="1">
      <c r="D734" s="34"/>
    </row>
    <row r="735" spans="4:4" ht="15.75" customHeight="1">
      <c r="D735" s="34"/>
    </row>
    <row r="736" spans="4:4" ht="15.75" customHeight="1">
      <c r="D736" s="34"/>
    </row>
    <row r="737" spans="4:4" ht="15.75" customHeight="1">
      <c r="D737" s="34"/>
    </row>
    <row r="738" spans="4:4" ht="15.75" customHeight="1">
      <c r="D738" s="34"/>
    </row>
    <row r="739" spans="4:4" ht="15.75" customHeight="1">
      <c r="D739" s="34"/>
    </row>
    <row r="740" spans="4:4" ht="15.75" customHeight="1">
      <c r="D740" s="34"/>
    </row>
    <row r="741" spans="4:4" ht="15.75" customHeight="1">
      <c r="D741" s="34"/>
    </row>
    <row r="742" spans="4:4" ht="15.75" customHeight="1">
      <c r="D742" s="34"/>
    </row>
    <row r="743" spans="4:4" ht="15.75" customHeight="1">
      <c r="D743" s="34"/>
    </row>
    <row r="744" spans="4:4" ht="15.75" customHeight="1">
      <c r="D744" s="34"/>
    </row>
    <row r="745" spans="4:4" ht="15.75" customHeight="1">
      <c r="D745" s="34"/>
    </row>
    <row r="746" spans="4:4" ht="15.75" customHeight="1">
      <c r="D746" s="34"/>
    </row>
    <row r="747" spans="4:4" ht="15.75" customHeight="1">
      <c r="D747" s="34"/>
    </row>
    <row r="748" spans="4:4" ht="15.75" customHeight="1">
      <c r="D748" s="34"/>
    </row>
    <row r="749" spans="4:4" ht="15.75" customHeight="1">
      <c r="D749" s="34"/>
    </row>
    <row r="750" spans="4:4" ht="15.75" customHeight="1">
      <c r="D750" s="34"/>
    </row>
    <row r="751" spans="4:4" ht="15.75" customHeight="1">
      <c r="D751" s="34"/>
    </row>
    <row r="752" spans="4:4" ht="15.75" customHeight="1">
      <c r="D752" s="34"/>
    </row>
    <row r="753" spans="4:4" ht="15.75" customHeight="1">
      <c r="D753" s="34"/>
    </row>
    <row r="754" spans="4:4" ht="15.75" customHeight="1">
      <c r="D754" s="34"/>
    </row>
    <row r="755" spans="4:4" ht="15.75" customHeight="1">
      <c r="D755" s="34"/>
    </row>
    <row r="756" spans="4:4" ht="15.75" customHeight="1">
      <c r="D756" s="34"/>
    </row>
    <row r="757" spans="4:4" ht="15.75" customHeight="1">
      <c r="D757" s="34"/>
    </row>
    <row r="758" spans="4:4" ht="15.75" customHeight="1">
      <c r="D758" s="34"/>
    </row>
    <row r="759" spans="4:4" ht="15.75" customHeight="1">
      <c r="D759" s="34"/>
    </row>
    <row r="760" spans="4:4" ht="15.75" customHeight="1">
      <c r="D760" s="34"/>
    </row>
    <row r="761" spans="4:4" ht="15.75" customHeight="1">
      <c r="D761" s="34"/>
    </row>
    <row r="762" spans="4:4" ht="15.75" customHeight="1">
      <c r="D762" s="34"/>
    </row>
    <row r="763" spans="4:4" ht="15.75" customHeight="1">
      <c r="D763" s="34"/>
    </row>
    <row r="764" spans="4:4" ht="15.75" customHeight="1">
      <c r="D764" s="34"/>
    </row>
    <row r="765" spans="4:4" ht="15.75" customHeight="1">
      <c r="D765" s="34"/>
    </row>
    <row r="766" spans="4:4" ht="15.75" customHeight="1">
      <c r="D766" s="34"/>
    </row>
    <row r="767" spans="4:4" ht="15.75" customHeight="1">
      <c r="D767" s="34"/>
    </row>
    <row r="768" spans="4:4" ht="15.75" customHeight="1">
      <c r="D768" s="34"/>
    </row>
    <row r="769" spans="4:4" ht="15.75" customHeight="1">
      <c r="D769" s="34"/>
    </row>
    <row r="770" spans="4:4" ht="15.75" customHeight="1">
      <c r="D770" s="34"/>
    </row>
    <row r="771" spans="4:4" ht="15.75" customHeight="1">
      <c r="D771" s="34"/>
    </row>
    <row r="772" spans="4:4" ht="15.75" customHeight="1">
      <c r="D772" s="34"/>
    </row>
    <row r="773" spans="4:4" ht="15.75" customHeight="1">
      <c r="D773" s="34"/>
    </row>
    <row r="774" spans="4:4" ht="15.75" customHeight="1">
      <c r="D774" s="34"/>
    </row>
    <row r="775" spans="4:4" ht="15.75" customHeight="1">
      <c r="D775" s="34"/>
    </row>
    <row r="776" spans="4:4" ht="15.75" customHeight="1">
      <c r="D776" s="34"/>
    </row>
    <row r="777" spans="4:4" ht="15.75" customHeight="1">
      <c r="D777" s="34"/>
    </row>
    <row r="778" spans="4:4" ht="15.75" customHeight="1">
      <c r="D778" s="34"/>
    </row>
    <row r="779" spans="4:4" ht="15.75" customHeight="1">
      <c r="D779" s="34"/>
    </row>
    <row r="780" spans="4:4" ht="15.75" customHeight="1">
      <c r="D780" s="34"/>
    </row>
    <row r="781" spans="4:4" ht="15.75" customHeight="1">
      <c r="D781" s="34"/>
    </row>
    <row r="782" spans="4:4" ht="15.75" customHeight="1">
      <c r="D782" s="34"/>
    </row>
    <row r="783" spans="4:4" ht="15.75" customHeight="1">
      <c r="D783" s="34"/>
    </row>
    <row r="784" spans="4:4" ht="15.75" customHeight="1">
      <c r="D784" s="34"/>
    </row>
    <row r="785" spans="4:4" ht="15.75" customHeight="1">
      <c r="D785" s="34"/>
    </row>
    <row r="786" spans="4:4" ht="15.75" customHeight="1">
      <c r="D786" s="34"/>
    </row>
    <row r="787" spans="4:4" ht="15.75" customHeight="1">
      <c r="D787" s="34"/>
    </row>
    <row r="788" spans="4:4" ht="15.75" customHeight="1">
      <c r="D788" s="34"/>
    </row>
    <row r="789" spans="4:4" ht="15.75" customHeight="1">
      <c r="D789" s="34"/>
    </row>
    <row r="790" spans="4:4" ht="15.75" customHeight="1">
      <c r="D790" s="34"/>
    </row>
    <row r="791" spans="4:4" ht="15.75" customHeight="1">
      <c r="D791" s="34"/>
    </row>
    <row r="792" spans="4:4" ht="15.75" customHeight="1">
      <c r="D792" s="34"/>
    </row>
    <row r="793" spans="4:4" ht="15.75" customHeight="1">
      <c r="D793" s="34"/>
    </row>
    <row r="794" spans="4:4" ht="15.75" customHeight="1">
      <c r="D794" s="34"/>
    </row>
    <row r="795" spans="4:4" ht="15.75" customHeight="1">
      <c r="D795" s="34"/>
    </row>
    <row r="796" spans="4:4" ht="15.75" customHeight="1">
      <c r="D796" s="34"/>
    </row>
    <row r="797" spans="4:4" ht="15.75" customHeight="1">
      <c r="D797" s="34"/>
    </row>
    <row r="798" spans="4:4" ht="15.75" customHeight="1">
      <c r="D798" s="34"/>
    </row>
    <row r="799" spans="4:4" ht="15.75" customHeight="1">
      <c r="D799" s="34"/>
    </row>
    <row r="800" spans="4:4" ht="15.75" customHeight="1">
      <c r="D800" s="34"/>
    </row>
    <row r="801" spans="4:4" ht="15.75" customHeight="1">
      <c r="D801" s="34"/>
    </row>
    <row r="802" spans="4:4" ht="15.75" customHeight="1">
      <c r="D802" s="34"/>
    </row>
    <row r="803" spans="4:4" ht="15.75" customHeight="1">
      <c r="D803" s="34"/>
    </row>
    <row r="804" spans="4:4" ht="15.75" customHeight="1">
      <c r="D804" s="34"/>
    </row>
    <row r="805" spans="4:4" ht="15.75" customHeight="1">
      <c r="D805" s="34"/>
    </row>
    <row r="806" spans="4:4" ht="15.75" customHeight="1">
      <c r="D806" s="34"/>
    </row>
    <row r="807" spans="4:4" ht="15.75" customHeight="1">
      <c r="D807" s="34"/>
    </row>
    <row r="808" spans="4:4" ht="15.75" customHeight="1">
      <c r="D808" s="34"/>
    </row>
    <row r="809" spans="4:4" ht="15.75" customHeight="1">
      <c r="D809" s="34"/>
    </row>
    <row r="810" spans="4:4" ht="15.75" customHeight="1">
      <c r="D810" s="34"/>
    </row>
    <row r="811" spans="4:4" ht="15.75" customHeight="1">
      <c r="D811" s="34"/>
    </row>
    <row r="812" spans="4:4" ht="15.75" customHeight="1">
      <c r="D812" s="34"/>
    </row>
    <row r="813" spans="4:4" ht="15.75" customHeight="1">
      <c r="D813" s="34"/>
    </row>
    <row r="814" spans="4:4" ht="15.75" customHeight="1">
      <c r="D814" s="34"/>
    </row>
    <row r="815" spans="4:4" ht="15.75" customHeight="1">
      <c r="D815" s="34"/>
    </row>
    <row r="816" spans="4:4" ht="15.75" customHeight="1">
      <c r="D816" s="34"/>
    </row>
    <row r="817" spans="4:4" ht="15.75" customHeight="1">
      <c r="D817" s="34"/>
    </row>
    <row r="818" spans="4:4" ht="15.75" customHeight="1">
      <c r="D818" s="34"/>
    </row>
    <row r="819" spans="4:4" ht="15.75" customHeight="1">
      <c r="D819" s="34"/>
    </row>
    <row r="820" spans="4:4" ht="15.75" customHeight="1">
      <c r="D820" s="34"/>
    </row>
    <row r="821" spans="4:4" ht="15.75" customHeight="1">
      <c r="D821" s="34"/>
    </row>
    <row r="822" spans="4:4" ht="15.75" customHeight="1">
      <c r="D822" s="34"/>
    </row>
    <row r="823" spans="4:4" ht="15.75" customHeight="1">
      <c r="D823" s="34"/>
    </row>
    <row r="824" spans="4:4" ht="15.75" customHeight="1">
      <c r="D824" s="34"/>
    </row>
    <row r="825" spans="4:4" ht="15.75" customHeight="1">
      <c r="D825" s="34"/>
    </row>
    <row r="826" spans="4:4" ht="15.75" customHeight="1">
      <c r="D826" s="34"/>
    </row>
    <row r="827" spans="4:4" ht="15.75" customHeight="1">
      <c r="D827" s="34"/>
    </row>
    <row r="828" spans="4:4" ht="15.75" customHeight="1">
      <c r="D828" s="34"/>
    </row>
    <row r="829" spans="4:4" ht="15.75" customHeight="1">
      <c r="D829" s="34"/>
    </row>
    <row r="830" spans="4:4" ht="15.75" customHeight="1">
      <c r="D830" s="34"/>
    </row>
    <row r="831" spans="4:4" ht="15.75" customHeight="1">
      <c r="D831" s="34"/>
    </row>
    <row r="832" spans="4:4" ht="15.75" customHeight="1">
      <c r="D832" s="34"/>
    </row>
    <row r="833" spans="4:4" ht="15.75" customHeight="1">
      <c r="D833" s="34"/>
    </row>
    <row r="834" spans="4:4" ht="15.75" customHeight="1">
      <c r="D834" s="34"/>
    </row>
    <row r="835" spans="4:4" ht="15.75" customHeight="1">
      <c r="D835" s="34"/>
    </row>
    <row r="836" spans="4:4" ht="15.75" customHeight="1">
      <c r="D836" s="34"/>
    </row>
    <row r="837" spans="4:4" ht="15.75" customHeight="1">
      <c r="D837" s="34"/>
    </row>
    <row r="838" spans="4:4" ht="15.75" customHeight="1">
      <c r="D838" s="34"/>
    </row>
    <row r="839" spans="4:4" ht="15.75" customHeight="1">
      <c r="D839" s="34"/>
    </row>
    <row r="840" spans="4:4" ht="15.75" customHeight="1">
      <c r="D840" s="34"/>
    </row>
    <row r="841" spans="4:4" ht="15.75" customHeight="1">
      <c r="D841" s="34"/>
    </row>
    <row r="842" spans="4:4" ht="15.75" customHeight="1">
      <c r="D842" s="34"/>
    </row>
    <row r="843" spans="4:4" ht="15.75" customHeight="1">
      <c r="D843" s="34"/>
    </row>
    <row r="844" spans="4:4" ht="15.75" customHeight="1">
      <c r="D844" s="34"/>
    </row>
    <row r="845" spans="4:4" ht="15.75" customHeight="1">
      <c r="D845" s="34"/>
    </row>
    <row r="846" spans="4:4" ht="15.75" customHeight="1">
      <c r="D846" s="34"/>
    </row>
    <row r="847" spans="4:4" ht="15.75" customHeight="1">
      <c r="D847" s="34"/>
    </row>
    <row r="848" spans="4:4" ht="15.75" customHeight="1">
      <c r="D848" s="34"/>
    </row>
    <row r="849" spans="4:4" ht="15.75" customHeight="1">
      <c r="D849" s="34"/>
    </row>
    <row r="850" spans="4:4" ht="15.75" customHeight="1">
      <c r="D850" s="34"/>
    </row>
    <row r="851" spans="4:4" ht="15.75" customHeight="1">
      <c r="D851" s="34"/>
    </row>
    <row r="852" spans="4:4" ht="15.75" customHeight="1">
      <c r="D852" s="34"/>
    </row>
    <row r="853" spans="4:4" ht="15.75" customHeight="1">
      <c r="D853" s="34"/>
    </row>
    <row r="854" spans="4:4" ht="15.75" customHeight="1">
      <c r="D854" s="34"/>
    </row>
    <row r="855" spans="4:4" ht="15.75" customHeight="1">
      <c r="D855" s="34"/>
    </row>
    <row r="856" spans="4:4" ht="15.75" customHeight="1">
      <c r="D856" s="34"/>
    </row>
    <row r="857" spans="4:4" ht="15.75" customHeight="1">
      <c r="D857" s="34"/>
    </row>
    <row r="858" spans="4:4" ht="15.75" customHeight="1">
      <c r="D858" s="34"/>
    </row>
    <row r="859" spans="4:4" ht="15.75" customHeight="1">
      <c r="D859" s="34"/>
    </row>
    <row r="860" spans="4:4" ht="15.75" customHeight="1">
      <c r="D860" s="34"/>
    </row>
    <row r="861" spans="4:4" ht="15.75" customHeight="1">
      <c r="D861" s="34"/>
    </row>
    <row r="862" spans="4:4" ht="15.75" customHeight="1">
      <c r="D862" s="34"/>
    </row>
    <row r="863" spans="4:4" ht="15.75" customHeight="1">
      <c r="D863" s="34"/>
    </row>
    <row r="864" spans="4:4" ht="15.75" customHeight="1">
      <c r="D864" s="34"/>
    </row>
    <row r="865" spans="4:4" ht="15.75" customHeight="1">
      <c r="D865" s="34"/>
    </row>
    <row r="866" spans="4:4" ht="15.75" customHeight="1">
      <c r="D866" s="34"/>
    </row>
    <row r="867" spans="4:4" ht="15.75" customHeight="1">
      <c r="D867" s="34"/>
    </row>
    <row r="868" spans="4:4" ht="15.75" customHeight="1">
      <c r="D868" s="34"/>
    </row>
    <row r="869" spans="4:4" ht="15.75" customHeight="1">
      <c r="D869" s="34"/>
    </row>
    <row r="870" spans="4:4" ht="15.75" customHeight="1">
      <c r="D870" s="34"/>
    </row>
    <row r="871" spans="4:4" ht="15.75" customHeight="1">
      <c r="D871" s="34"/>
    </row>
    <row r="872" spans="4:4" ht="15.75" customHeight="1">
      <c r="D872" s="34"/>
    </row>
    <row r="873" spans="4:4" ht="15.75" customHeight="1">
      <c r="D873" s="34"/>
    </row>
    <row r="874" spans="4:4" ht="15.75" customHeight="1">
      <c r="D874" s="34"/>
    </row>
    <row r="875" spans="4:4" ht="15.75" customHeight="1">
      <c r="D875" s="34"/>
    </row>
    <row r="876" spans="4:4" ht="15.75" customHeight="1">
      <c r="D876" s="34"/>
    </row>
    <row r="877" spans="4:4" ht="15.75" customHeight="1">
      <c r="D877" s="34"/>
    </row>
    <row r="878" spans="4:4" ht="15.75" customHeight="1">
      <c r="D878" s="34"/>
    </row>
    <row r="879" spans="4:4" ht="15.75" customHeight="1">
      <c r="D879" s="34"/>
    </row>
    <row r="880" spans="4:4" ht="15.75" customHeight="1">
      <c r="D880" s="34"/>
    </row>
    <row r="881" spans="4:4" ht="15.75" customHeight="1">
      <c r="D881" s="34"/>
    </row>
    <row r="882" spans="4:4" ht="15.75" customHeight="1">
      <c r="D882" s="34"/>
    </row>
    <row r="883" spans="4:4" ht="15.75" customHeight="1">
      <c r="D883" s="34"/>
    </row>
    <row r="884" spans="4:4" ht="15.75" customHeight="1">
      <c r="D884" s="34"/>
    </row>
    <row r="885" spans="4:4" ht="15.75" customHeight="1">
      <c r="D885" s="34"/>
    </row>
    <row r="886" spans="4:4" ht="15.75" customHeight="1">
      <c r="D886" s="34"/>
    </row>
    <row r="887" spans="4:4" ht="15.75" customHeight="1">
      <c r="D887" s="34"/>
    </row>
    <row r="888" spans="4:4" ht="15.75" customHeight="1">
      <c r="D888" s="34"/>
    </row>
    <row r="889" spans="4:4" ht="15.75" customHeight="1">
      <c r="D889" s="34"/>
    </row>
    <row r="890" spans="4:4" ht="15.75" customHeight="1">
      <c r="D890" s="34"/>
    </row>
    <row r="891" spans="4:4" ht="15.75" customHeight="1">
      <c r="D891" s="34"/>
    </row>
    <row r="892" spans="4:4" ht="15.75" customHeight="1">
      <c r="D892" s="34"/>
    </row>
    <row r="893" spans="4:4" ht="15.75" customHeight="1">
      <c r="D893" s="34"/>
    </row>
    <row r="894" spans="4:4" ht="15.75" customHeight="1">
      <c r="D894" s="34"/>
    </row>
    <row r="895" spans="4:4" ht="15.75" customHeight="1">
      <c r="D895" s="34"/>
    </row>
    <row r="896" spans="4:4" ht="15.75" customHeight="1">
      <c r="D896" s="34"/>
    </row>
    <row r="897" spans="4:4" ht="15.75" customHeight="1">
      <c r="D897" s="34"/>
    </row>
    <row r="898" spans="4:4" ht="15.75" customHeight="1">
      <c r="D898" s="34"/>
    </row>
    <row r="899" spans="4:4" ht="15.75" customHeight="1">
      <c r="D899" s="34"/>
    </row>
    <row r="900" spans="4:4" ht="15.75" customHeight="1">
      <c r="D900" s="34"/>
    </row>
    <row r="901" spans="4:4" ht="15.75" customHeight="1">
      <c r="D901" s="34"/>
    </row>
    <row r="902" spans="4:4" ht="15.75" customHeight="1">
      <c r="D902" s="34"/>
    </row>
    <row r="903" spans="4:4" ht="15.75" customHeight="1">
      <c r="D903" s="34"/>
    </row>
    <row r="904" spans="4:4" ht="15.75" customHeight="1">
      <c r="D904" s="34"/>
    </row>
    <row r="905" spans="4:4" ht="15.75" customHeight="1">
      <c r="D905" s="34"/>
    </row>
    <row r="906" spans="4:4" ht="15.75" customHeight="1">
      <c r="D906" s="34"/>
    </row>
    <row r="907" spans="4:4" ht="15.75" customHeight="1">
      <c r="D907" s="34"/>
    </row>
    <row r="908" spans="4:4" ht="15.75" customHeight="1">
      <c r="D908" s="34"/>
    </row>
    <row r="909" spans="4:4" ht="15.75" customHeight="1">
      <c r="D909" s="34"/>
    </row>
    <row r="910" spans="4:4" ht="15.75" customHeight="1">
      <c r="D910" s="34"/>
    </row>
    <row r="911" spans="4:4" ht="15.75" customHeight="1">
      <c r="D911" s="34"/>
    </row>
    <row r="912" spans="4:4" ht="15.75" customHeight="1">
      <c r="D912" s="34"/>
    </row>
    <row r="913" spans="4:4" ht="15.75" customHeight="1">
      <c r="D913" s="34"/>
    </row>
    <row r="914" spans="4:4" ht="15.75" customHeight="1">
      <c r="D914" s="34"/>
    </row>
    <row r="915" spans="4:4" ht="15.75" customHeight="1">
      <c r="D915" s="34"/>
    </row>
    <row r="916" spans="4:4" ht="15.75" customHeight="1">
      <c r="D916" s="34"/>
    </row>
    <row r="917" spans="4:4" ht="15.75" customHeight="1">
      <c r="D917" s="34"/>
    </row>
    <row r="918" spans="4:4" ht="15.75" customHeight="1">
      <c r="D918" s="34"/>
    </row>
    <row r="919" spans="4:4" ht="15.75" customHeight="1">
      <c r="D919" s="34"/>
    </row>
    <row r="920" spans="4:4" ht="15.75" customHeight="1">
      <c r="D920" s="34"/>
    </row>
    <row r="921" spans="4:4" ht="15.75" customHeight="1">
      <c r="D921" s="34"/>
    </row>
    <row r="922" spans="4:4" ht="15.75" customHeight="1">
      <c r="D922" s="34"/>
    </row>
    <row r="923" spans="4:4" ht="15.75" customHeight="1">
      <c r="D923" s="34"/>
    </row>
    <row r="924" spans="4:4" ht="15.75" customHeight="1">
      <c r="D924" s="34"/>
    </row>
    <row r="925" spans="4:4" ht="15.75" customHeight="1">
      <c r="D925" s="34"/>
    </row>
    <row r="926" spans="4:4" ht="15.75" customHeight="1">
      <c r="D926" s="34"/>
    </row>
    <row r="927" spans="4:4" ht="15.75" customHeight="1">
      <c r="D927" s="34"/>
    </row>
    <row r="928" spans="4:4" ht="15.75" customHeight="1">
      <c r="D928" s="34"/>
    </row>
    <row r="929" spans="4:4" ht="15.75" customHeight="1">
      <c r="D929" s="34"/>
    </row>
    <row r="930" spans="4:4" ht="15.75" customHeight="1">
      <c r="D930" s="34"/>
    </row>
    <row r="931" spans="4:4" ht="15.75" customHeight="1">
      <c r="D931" s="34"/>
    </row>
    <row r="932" spans="4:4" ht="15.75" customHeight="1">
      <c r="D932" s="34"/>
    </row>
    <row r="933" spans="4:4" ht="15.75" customHeight="1">
      <c r="D933" s="34"/>
    </row>
    <row r="934" spans="4:4" ht="15.75" customHeight="1">
      <c r="D934" s="34"/>
    </row>
    <row r="935" spans="4:4" ht="15.75" customHeight="1">
      <c r="D935" s="34"/>
    </row>
    <row r="936" spans="4:4" ht="15.75" customHeight="1">
      <c r="D936" s="34"/>
    </row>
    <row r="937" spans="4:4" ht="15.75" customHeight="1">
      <c r="D937" s="34"/>
    </row>
    <row r="938" spans="4:4" ht="15.75" customHeight="1">
      <c r="D938" s="34"/>
    </row>
    <row r="939" spans="4:4" ht="15.75" customHeight="1">
      <c r="D939" s="34"/>
    </row>
    <row r="940" spans="4:4" ht="15.75" customHeight="1">
      <c r="D940" s="34"/>
    </row>
    <row r="941" spans="4:4" ht="15.75" customHeight="1">
      <c r="D941" s="34"/>
    </row>
    <row r="942" spans="4:4" ht="15.75" customHeight="1">
      <c r="D942" s="34"/>
    </row>
    <row r="943" spans="4:4" ht="15.75" customHeight="1">
      <c r="D943" s="34"/>
    </row>
    <row r="944" spans="4:4" ht="15.75" customHeight="1">
      <c r="D944" s="34"/>
    </row>
    <row r="945" spans="4:4" ht="15.75" customHeight="1">
      <c r="D945" s="34"/>
    </row>
    <row r="946" spans="4:4" ht="15.75" customHeight="1">
      <c r="D946" s="34"/>
    </row>
    <row r="947" spans="4:4" ht="15.75" customHeight="1">
      <c r="D947" s="34"/>
    </row>
    <row r="948" spans="4:4" ht="15.75" customHeight="1">
      <c r="D948" s="34"/>
    </row>
    <row r="949" spans="4:4" ht="15.75" customHeight="1">
      <c r="D949" s="34"/>
    </row>
    <row r="950" spans="4:4" ht="15.75" customHeight="1">
      <c r="D950" s="34"/>
    </row>
    <row r="951" spans="4:4" ht="15.75" customHeight="1">
      <c r="D951" s="34"/>
    </row>
    <row r="952" spans="4:4" ht="15.75" customHeight="1">
      <c r="D952" s="34"/>
    </row>
    <row r="953" spans="4:4" ht="15.75" customHeight="1">
      <c r="D953" s="34"/>
    </row>
    <row r="954" spans="4:4" ht="15.75" customHeight="1">
      <c r="D954" s="34"/>
    </row>
    <row r="955" spans="4:4" ht="15.75" customHeight="1">
      <c r="D955" s="34"/>
    </row>
    <row r="956" spans="4:4" ht="15.75" customHeight="1">
      <c r="D956" s="34"/>
    </row>
    <row r="957" spans="4:4" ht="15.75" customHeight="1">
      <c r="D957" s="34"/>
    </row>
    <row r="958" spans="4:4" ht="15.75" customHeight="1">
      <c r="D958" s="34"/>
    </row>
    <row r="959" spans="4:4" ht="15.75" customHeight="1">
      <c r="D959" s="34"/>
    </row>
    <row r="960" spans="4:4" ht="15.75" customHeight="1">
      <c r="D960" s="34"/>
    </row>
    <row r="961" spans="4:4" ht="15.75" customHeight="1">
      <c r="D961" s="34"/>
    </row>
    <row r="962" spans="4:4" ht="15.75" customHeight="1">
      <c r="D962" s="34"/>
    </row>
    <row r="963" spans="4:4" ht="15.75" customHeight="1">
      <c r="D963" s="34"/>
    </row>
    <row r="964" spans="4:4" ht="15.75" customHeight="1">
      <c r="D964" s="34"/>
    </row>
    <row r="965" spans="4:4" ht="15.75" customHeight="1">
      <c r="D965" s="34"/>
    </row>
    <row r="966" spans="4:4" ht="15.75" customHeight="1">
      <c r="D966" s="34"/>
    </row>
    <row r="967" spans="4:4" ht="15.75" customHeight="1">
      <c r="D967" s="34"/>
    </row>
    <row r="968" spans="4:4" ht="15.75" customHeight="1">
      <c r="D968" s="34"/>
    </row>
    <row r="969" spans="4:4" ht="15.75" customHeight="1">
      <c r="D969" s="34"/>
    </row>
    <row r="970" spans="4:4" ht="15.75" customHeight="1">
      <c r="D970" s="34"/>
    </row>
    <row r="971" spans="4:4" ht="15.75" customHeight="1">
      <c r="D971" s="34"/>
    </row>
    <row r="972" spans="4:4" ht="15.75" customHeight="1">
      <c r="D972" s="34"/>
    </row>
    <row r="973" spans="4:4" ht="15.75" customHeight="1">
      <c r="D973" s="34"/>
    </row>
    <row r="974" spans="4:4" ht="15.75" customHeight="1">
      <c r="D974" s="34"/>
    </row>
    <row r="975" spans="4:4" ht="15.75" customHeight="1">
      <c r="D975" s="34"/>
    </row>
    <row r="976" spans="4:4" ht="15.75" customHeight="1">
      <c r="D976" s="34"/>
    </row>
    <row r="977" spans="4:4" ht="15.75" customHeight="1">
      <c r="D977" s="34"/>
    </row>
    <row r="978" spans="4:4" ht="15.75" customHeight="1">
      <c r="D978" s="34"/>
    </row>
    <row r="979" spans="4:4" ht="15.75" customHeight="1">
      <c r="D979" s="34"/>
    </row>
    <row r="980" spans="4:4" ht="15.75" customHeight="1">
      <c r="D980" s="34"/>
    </row>
    <row r="981" spans="4:4" ht="15.75" customHeight="1">
      <c r="D981" s="34"/>
    </row>
    <row r="982" spans="4:4" ht="15.75" customHeight="1">
      <c r="D982" s="34"/>
    </row>
    <row r="983" spans="4:4" ht="15.75" customHeight="1">
      <c r="D983" s="34"/>
    </row>
    <row r="984" spans="4:4" ht="15.75" customHeight="1">
      <c r="D984" s="34"/>
    </row>
    <row r="985" spans="4:4" ht="15.75" customHeight="1">
      <c r="D985" s="34"/>
    </row>
    <row r="986" spans="4:4" ht="15.75" customHeight="1">
      <c r="D986" s="34"/>
    </row>
    <row r="987" spans="4:4" ht="15.75" customHeight="1">
      <c r="D987" s="34"/>
    </row>
    <row r="988" spans="4:4" ht="15.75" customHeight="1">
      <c r="D988" s="34"/>
    </row>
    <row r="989" spans="4:4" ht="15.75" customHeight="1">
      <c r="D989" s="34"/>
    </row>
    <row r="990" spans="4:4" ht="15.75" customHeight="1">
      <c r="D990" s="34"/>
    </row>
    <row r="991" spans="4:4" ht="15.75" customHeight="1">
      <c r="D991" s="34"/>
    </row>
    <row r="992" spans="4:4" ht="15.75" customHeight="1">
      <c r="D992" s="34"/>
    </row>
    <row r="993" spans="4:4" ht="15.75" customHeight="1">
      <c r="D993" s="34"/>
    </row>
    <row r="994" spans="4:4" ht="15.75" customHeight="1">
      <c r="D994" s="34"/>
    </row>
    <row r="995" spans="4:4" ht="15.75" customHeight="1">
      <c r="D995" s="34"/>
    </row>
    <row r="996" spans="4:4" ht="15.75" customHeight="1">
      <c r="D996" s="34"/>
    </row>
    <row r="997" spans="4:4" ht="15.75" customHeight="1">
      <c r="D997" s="34"/>
    </row>
    <row r="998" spans="4:4" ht="15.75" customHeight="1">
      <c r="D998" s="34"/>
    </row>
    <row r="999" spans="4:4" ht="15.75" customHeight="1">
      <c r="D999" s="34"/>
    </row>
    <row r="1000" spans="4:4" ht="15.75" customHeight="1">
      <c r="D1000" s="34"/>
    </row>
  </sheetData>
  <pageMargins left="0.7" right="0.7" top="0.75" bottom="0.75" header="0" footer="0"/>
  <pageSetup paperSize="8" fitToHeight="0" orientation="landscape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00"/>
  <sheetViews>
    <sheetView workbookViewId="0"/>
  </sheetViews>
  <sheetFormatPr defaultColWidth="12.625" defaultRowHeight="15" customHeight="1"/>
  <cols>
    <col min="1" max="1" width="34" customWidth="1"/>
    <col min="2" max="2" width="105" customWidth="1"/>
    <col min="3" max="4" width="14" customWidth="1"/>
    <col min="5" max="26" width="8.625" customWidth="1"/>
  </cols>
  <sheetData>
    <row r="1" spans="1:4" ht="18">
      <c r="A1" s="44" t="s">
        <v>155</v>
      </c>
      <c r="B1" s="39"/>
      <c r="C1" s="39"/>
      <c r="D1" s="39"/>
    </row>
    <row r="3" spans="1:4" ht="60" customHeight="1">
      <c r="A3" s="2" t="s">
        <v>159</v>
      </c>
      <c r="B3" s="5" t="s">
        <v>160</v>
      </c>
    </row>
    <row r="4" spans="1:4" ht="60" customHeight="1">
      <c r="A4" s="2" t="s">
        <v>162</v>
      </c>
      <c r="B4" s="5" t="s">
        <v>163</v>
      </c>
    </row>
    <row r="5" spans="1:4" ht="60" customHeight="1">
      <c r="A5" s="2" t="s">
        <v>165</v>
      </c>
      <c r="B5" s="5" t="s">
        <v>166</v>
      </c>
    </row>
    <row r="6" spans="1:4" ht="60" customHeight="1">
      <c r="A6" s="2" t="s">
        <v>4</v>
      </c>
      <c r="B6" s="5" t="s">
        <v>167</v>
      </c>
    </row>
    <row r="7" spans="1:4" ht="60" customHeight="1">
      <c r="A7" s="2" t="s">
        <v>168</v>
      </c>
      <c r="B7" s="5" t="s">
        <v>169</v>
      </c>
    </row>
    <row r="8" spans="1:4" ht="60" customHeight="1">
      <c r="A8" s="2" t="s">
        <v>170</v>
      </c>
      <c r="B8" s="5" t="s">
        <v>171</v>
      </c>
    </row>
    <row r="9" spans="1:4" ht="60" customHeight="1">
      <c r="A9" s="2" t="s">
        <v>172</v>
      </c>
      <c r="B9" s="5" t="s">
        <v>174</v>
      </c>
    </row>
    <row r="10" spans="1:4" ht="60" customHeight="1">
      <c r="A10" s="2" t="s">
        <v>175</v>
      </c>
      <c r="B10" s="5" t="s">
        <v>176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SWOT - A1</vt:lpstr>
      <vt:lpstr>Tabela completa</vt:lpstr>
      <vt:lpstr>Núcleos prioritários</vt:lpstr>
      <vt:lpstr>Síntese</vt:lpstr>
      <vt:lpstr>Síntese curadoria</vt:lpstr>
      <vt:lpstr>Estratégias Propostas</vt:lpstr>
      <vt:lpstr>Critérios metodológicos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Eu</cp:lastModifiedBy>
  <dcterms:modified xsi:type="dcterms:W3CDTF">2026-09-08T19:28:05Z</dcterms:modified>
</cp:coreProperties>
</file>